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all\Сайт\сайт Цены домик охотника\"/>
    </mc:Choice>
  </mc:AlternateContent>
  <xr:revisionPtr revIDLastSave="0" documentId="13_ncr:1_{80E78547-F82E-4C04-B2A5-B94954A4E5CF}" xr6:coauthVersionLast="41" xr6:coauthVersionMax="41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посадочный" sheetId="1" state="hidden" r:id="rId1"/>
    <sheet name="дрова орг" sheetId="2" state="hidden" r:id="rId2"/>
    <sheet name="отходы" sheetId="4" state="hidden" r:id="rId3"/>
    <sheet name="2025 1" sheetId="18" r:id="rId4"/>
    <sheet name="2025 2" sheetId="19" r:id="rId5"/>
  </sheets>
  <definedNames>
    <definedName name="_xlnm.Print_Area" localSheetId="4">'2025 2'!$A$1:$P$40</definedName>
    <definedName name="_xlnm.Print_Area" localSheetId="0">посадочный!$A$1:$AC$145</definedName>
  </definedNames>
  <calcPr calcId="191029" iterateDelta="252"/>
</workbook>
</file>

<file path=xl/calcChain.xml><?xml version="1.0" encoding="utf-8"?>
<calcChain xmlns="http://schemas.openxmlformats.org/spreadsheetml/2006/main">
  <c r="H26" i="19" l="1"/>
  <c r="M27" i="19"/>
  <c r="J26" i="19" s="1"/>
  <c r="M35" i="19"/>
  <c r="N35" i="19" s="1"/>
  <c r="J35" i="19" s="1"/>
  <c r="H35" i="19"/>
  <c r="M34" i="19"/>
  <c r="J34" i="19" s="1"/>
  <c r="H34" i="19"/>
  <c r="M33" i="19"/>
  <c r="N33" i="19" s="1"/>
  <c r="J32" i="19" s="1"/>
  <c r="M32" i="19"/>
  <c r="N32" i="19" s="1"/>
  <c r="I32" i="19"/>
  <c r="H32" i="19"/>
  <c r="M31" i="19"/>
  <c r="N31" i="19" s="1"/>
  <c r="J30" i="19" s="1"/>
  <c r="M30" i="19"/>
  <c r="N30" i="19" s="1"/>
  <c r="I30" i="19"/>
  <c r="H30" i="19"/>
  <c r="M29" i="19"/>
  <c r="N29" i="19" s="1"/>
  <c r="J29" i="19" s="1"/>
  <c r="H29" i="19"/>
  <c r="M28" i="19"/>
  <c r="N28" i="19" s="1"/>
  <c r="J28" i="19" s="1"/>
  <c r="H28" i="19"/>
  <c r="M25" i="19"/>
  <c r="N25" i="19" s="1"/>
  <c r="J24" i="19" s="1"/>
  <c r="H24" i="19"/>
  <c r="M23" i="19"/>
  <c r="N23" i="19" s="1"/>
  <c r="J23" i="19" s="1"/>
  <c r="H23" i="19"/>
  <c r="M22" i="19"/>
  <c r="N22" i="19" s="1"/>
  <c r="J22" i="19" s="1"/>
  <c r="H22" i="19"/>
  <c r="M21" i="19"/>
  <c r="J20" i="19"/>
  <c r="I20" i="19"/>
  <c r="H20" i="19"/>
  <c r="M19" i="19"/>
  <c r="N19" i="19" s="1"/>
  <c r="J18" i="19" s="1"/>
  <c r="H18" i="19"/>
  <c r="M25" i="18"/>
  <c r="N25" i="18" s="1"/>
  <c r="J24" i="18" s="1"/>
  <c r="H24" i="18"/>
  <c r="J22" i="18"/>
  <c r="J18" i="18"/>
  <c r="M35" i="18"/>
  <c r="N35" i="18" s="1"/>
  <c r="J35" i="18" s="1"/>
  <c r="H35" i="18"/>
  <c r="M34" i="18"/>
  <c r="J34" i="18" s="1"/>
  <c r="H34" i="18"/>
  <c r="M33" i="18"/>
  <c r="N33" i="18" s="1"/>
  <c r="J32" i="18" s="1"/>
  <c r="M32" i="18"/>
  <c r="N32" i="18" s="1"/>
  <c r="I32" i="18"/>
  <c r="H32" i="18"/>
  <c r="M31" i="18"/>
  <c r="N31" i="18" s="1"/>
  <c r="J30" i="18" s="1"/>
  <c r="M30" i="18"/>
  <c r="N30" i="18" s="1"/>
  <c r="I30" i="18"/>
  <c r="H30" i="18"/>
  <c r="M29" i="18"/>
  <c r="N29" i="18" s="1"/>
  <c r="J29" i="18" s="1"/>
  <c r="H29" i="18"/>
  <c r="M28" i="18"/>
  <c r="J28" i="18" s="1"/>
  <c r="I28" i="18"/>
  <c r="H28" i="18"/>
  <c r="M27" i="18"/>
  <c r="J26" i="18" s="1"/>
  <c r="H26" i="18"/>
  <c r="M23" i="18"/>
  <c r="J23" i="18" s="1"/>
  <c r="H23" i="18"/>
  <c r="M22" i="18"/>
  <c r="I22" i="18" s="1"/>
  <c r="H22" i="18"/>
  <c r="M21" i="18"/>
  <c r="N21" i="18" s="1"/>
  <c r="J20" i="18" s="1"/>
  <c r="H20" i="18"/>
  <c r="M19" i="18"/>
  <c r="N19" i="18" s="1"/>
  <c r="H18" i="18"/>
  <c r="I23" i="19" l="1"/>
  <c r="I28" i="19"/>
  <c r="I22" i="19"/>
  <c r="I24" i="19"/>
  <c r="I29" i="19"/>
  <c r="I35" i="19"/>
  <c r="I26" i="19"/>
  <c r="I34" i="19"/>
  <c r="I18" i="19"/>
  <c r="I35" i="18"/>
  <c r="I24" i="18"/>
  <c r="I20" i="18"/>
  <c r="I29" i="18"/>
  <c r="I26" i="18"/>
  <c r="I34" i="18"/>
  <c r="I23" i="18"/>
  <c r="I18" i="18"/>
  <c r="I21" i="2" l="1"/>
  <c r="I20" i="2"/>
  <c r="I18" i="2"/>
  <c r="I17" i="2"/>
  <c r="I16" i="2"/>
  <c r="I15" i="2"/>
  <c r="I14" i="2"/>
  <c r="I19" i="2"/>
  <c r="I13" i="2"/>
  <c r="H21" i="2"/>
  <c r="H20" i="2"/>
  <c r="H19" i="2"/>
  <c r="H18" i="2"/>
  <c r="H17" i="2"/>
  <c r="H16" i="2"/>
  <c r="H15" i="2"/>
  <c r="H14" i="2"/>
  <c r="H13" i="2"/>
  <c r="G23" i="4"/>
</calcChain>
</file>

<file path=xl/sharedStrings.xml><?xml version="1.0" encoding="utf-8"?>
<sst xmlns="http://schemas.openxmlformats.org/spreadsheetml/2006/main" count="594" uniqueCount="263">
  <si>
    <t>УТВЕРЖДАЮ</t>
  </si>
  <si>
    <t>Директор ГЛХУ "Смолевичский лесхоз"</t>
  </si>
  <si>
    <t>Директор Смолевичского лесхоза</t>
  </si>
  <si>
    <t>_________________</t>
  </si>
  <si>
    <t>И.С. Горощик</t>
  </si>
  <si>
    <t>05.12.2008 года</t>
  </si>
  <si>
    <t>Приложение к приказу № 402 от 05.12.2008 года</t>
  </si>
  <si>
    <t>ОТПУСКНЫЕ ЦЕНЫ НА ПОСАДОЧНЫЙ МАТЕРИАЛ                                                             ХВОЙНЫХ ПОРОД С ОТКРЫТОЙ И ЗАКРЫТОЙ КОРНЕВОЙ СИСТЕМОЙ</t>
  </si>
  <si>
    <t>№ п\п</t>
  </si>
  <si>
    <t>Наименование товаров (работ, услуг)</t>
  </si>
  <si>
    <t>ед. изм.</t>
  </si>
  <si>
    <t>Цена без НДС</t>
  </si>
  <si>
    <t>шт</t>
  </si>
  <si>
    <t>Саженцы деревьев хвойных пород с открытой корневой системой</t>
  </si>
  <si>
    <t>Туя 4-х летняя</t>
  </si>
  <si>
    <t>Туя 5-ти летняя</t>
  </si>
  <si>
    <t>Можжевельник казацкий, вергинский, обыкновенный</t>
  </si>
  <si>
    <t>Туя 6-ти летняя</t>
  </si>
  <si>
    <t>Саженцы деревьев хвойных пород с закрытой корневой системой</t>
  </si>
  <si>
    <t>Кипорисовик</t>
  </si>
  <si>
    <t>шт.</t>
  </si>
  <si>
    <t>Акация белая</t>
  </si>
  <si>
    <t>Экономист по ценам</t>
  </si>
  <si>
    <t>О.В. Панасюк</t>
  </si>
  <si>
    <t>Липа мелколистная, крупнолистная</t>
  </si>
  <si>
    <t>Рябина обыкновенная</t>
  </si>
  <si>
    <t>Арония</t>
  </si>
  <si>
    <t>Курильский чай</t>
  </si>
  <si>
    <t>Айва японская</t>
  </si>
  <si>
    <t>Чубушник</t>
  </si>
  <si>
    <t>Смородина черная</t>
  </si>
  <si>
    <t xml:space="preserve">ОТПУСКНЫЕ ЦЕНЫ НА КРУПНОМЕРНЫЙ ПОСАДОЧНЫЙ МАТЕРИАЛ                                                                                 </t>
  </si>
  <si>
    <t>Приложение к приказу № 6 от 18.01.2010 года</t>
  </si>
  <si>
    <t>Крупномерный посадочный материал (все породы за исключением дуба)</t>
  </si>
  <si>
    <t>Крупномерный посадочный материал (дуб)</t>
  </si>
  <si>
    <t xml:space="preserve">ОТПУСКНЫЕ ЦЕНЫ НА ЧЕРЕНКИ УКОРЕНЕННЫЕ С ОТКРЫТОЙ КОРНЕВОЙ СИСТЕМОЙ                                                                   </t>
  </si>
  <si>
    <t>Приложение к приказу №338  от 24.09.2010 года</t>
  </si>
  <si>
    <t xml:space="preserve">Хвойных пород </t>
  </si>
  <si>
    <t>Лиственных пород</t>
  </si>
  <si>
    <t xml:space="preserve">Возраст, л </t>
  </si>
  <si>
    <t>1.1.</t>
  </si>
  <si>
    <t>Туя западная ширококоническая</t>
  </si>
  <si>
    <t>Туя западная декоративной формы</t>
  </si>
  <si>
    <t>1.2.</t>
  </si>
  <si>
    <t xml:space="preserve">Акация желтая </t>
  </si>
  <si>
    <t>1.3.</t>
  </si>
  <si>
    <t>Бирючина обыкновенная</t>
  </si>
  <si>
    <t>1.4.</t>
  </si>
  <si>
    <t>Боярышник обыкновенный, мягковатый</t>
  </si>
  <si>
    <t>1.5.</t>
  </si>
  <si>
    <t>Жимолость каприфоль</t>
  </si>
  <si>
    <t>1.6.</t>
  </si>
  <si>
    <t>Бересклет европейский</t>
  </si>
  <si>
    <t>1.7.</t>
  </si>
  <si>
    <t>Виноград девичий</t>
  </si>
  <si>
    <t>1.8.</t>
  </si>
  <si>
    <t>Калина обыкновенная</t>
  </si>
  <si>
    <t>1.9.</t>
  </si>
  <si>
    <t>Шиповник крупноплодный</t>
  </si>
  <si>
    <t>1.10.</t>
  </si>
  <si>
    <t>Спирея серая, вангутта нипонская</t>
  </si>
  <si>
    <t>1.11.</t>
  </si>
  <si>
    <t>Спирея японская, калинолистная</t>
  </si>
  <si>
    <t>1.12.</t>
  </si>
  <si>
    <t>Барбарис обыкновенный Тунберга краснолистн. зеленый</t>
  </si>
  <si>
    <t>1.13.</t>
  </si>
  <si>
    <t>Дерен белый, кр.-красный</t>
  </si>
  <si>
    <t>1.14.</t>
  </si>
  <si>
    <t>1.15.</t>
  </si>
  <si>
    <t>Кизильник блестящий, кизильник стелящ./ рыбий хребет/</t>
  </si>
  <si>
    <t>1.16.</t>
  </si>
  <si>
    <t>Форзиция обыкновенная</t>
  </si>
  <si>
    <t>1.17.</t>
  </si>
  <si>
    <t>Сирень обыкновенная</t>
  </si>
  <si>
    <t>1.18.</t>
  </si>
  <si>
    <t>Роза плетистая почвопокровная</t>
  </si>
  <si>
    <t>1.19.</t>
  </si>
  <si>
    <t>Вейгела цветущая</t>
  </si>
  <si>
    <t>1.20.</t>
  </si>
  <si>
    <t>1.21.</t>
  </si>
  <si>
    <t>1.22.</t>
  </si>
  <si>
    <t>Магония падуболистная</t>
  </si>
  <si>
    <t>1.23.</t>
  </si>
  <si>
    <t>2.1.</t>
  </si>
  <si>
    <t>До 5</t>
  </si>
  <si>
    <t>2.2.</t>
  </si>
  <si>
    <t>5--6</t>
  </si>
  <si>
    <t>2.3.</t>
  </si>
  <si>
    <t>Клен остролистный, ложноплатановый, серебристый</t>
  </si>
  <si>
    <t>2.4.</t>
  </si>
  <si>
    <t>2.5.</t>
  </si>
  <si>
    <t>Дуб красный</t>
  </si>
  <si>
    <t>2.6.</t>
  </si>
  <si>
    <t>2.7.</t>
  </si>
  <si>
    <t xml:space="preserve">Вяз обыкновенный, граб обыкновенный </t>
  </si>
  <si>
    <t>2.8.</t>
  </si>
  <si>
    <t>Ясень обыкновенный, пенсильванский</t>
  </si>
  <si>
    <t>2.9.</t>
  </si>
  <si>
    <t>2.10.</t>
  </si>
  <si>
    <t>2.11.</t>
  </si>
  <si>
    <t>Каштан конский об.</t>
  </si>
  <si>
    <t xml:space="preserve">До 5 </t>
  </si>
  <si>
    <t>2.12.</t>
  </si>
  <si>
    <t>2.13.</t>
  </si>
  <si>
    <t>2.14.</t>
  </si>
  <si>
    <t xml:space="preserve">Орех  манчжурский </t>
  </si>
  <si>
    <t>2.15.</t>
  </si>
  <si>
    <t>Ива пурпурная, русская шар, белая плакучая</t>
  </si>
  <si>
    <t>2.16.</t>
  </si>
  <si>
    <t xml:space="preserve">Ива русская шар, белая плакучая </t>
  </si>
  <si>
    <t>2.17.</t>
  </si>
  <si>
    <t xml:space="preserve">Береза бородавчатая </t>
  </si>
  <si>
    <t>3.1.</t>
  </si>
  <si>
    <t>Группа</t>
  </si>
  <si>
    <t>Можжевельник Шведский об.</t>
  </si>
  <si>
    <t>3.2.</t>
  </si>
  <si>
    <t>Можжевельник Казацкий, вергинский</t>
  </si>
  <si>
    <t>3.3.</t>
  </si>
  <si>
    <t>3.4.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</si>
  <si>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</si>
  <si>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</si>
  <si>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</si>
  <si>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</si>
  <si>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</si>
  <si>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</si>
  <si>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</si>
  <si>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</si>
  <si>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</si>
  <si>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Кипорисовик Лавсона</t>
  </si>
  <si>
    <t>Кипорисовик Лавсона, горохоплодный</t>
  </si>
  <si>
    <t>3--4</t>
  </si>
  <si>
    <t>Тисс Остроконечный яг. Золотистокончиковый</t>
  </si>
  <si>
    <t>Лиственница европейская до 1 м</t>
  </si>
  <si>
    <t xml:space="preserve">Лиственница европейская до 1.1-1.5 м </t>
  </si>
  <si>
    <t>4.10.</t>
  </si>
  <si>
    <t>Ель колючая (ее формы)</t>
  </si>
  <si>
    <t>4.11.</t>
  </si>
  <si>
    <t>4.12.</t>
  </si>
  <si>
    <t>Ель европейская</t>
  </si>
  <si>
    <t>Отпускные цены на посадочный материал древесных и кустарниковых пород с открытой корневой системой</t>
  </si>
  <si>
    <t>Отпускные цены на посадочный материал древесных и кустарниковых пород с закрытой корневой системой</t>
  </si>
  <si>
    <t>Ель канадская Коника</t>
  </si>
  <si>
    <t>Туя западная декоративных форм</t>
  </si>
  <si>
    <t>Туя западная глобоза</t>
  </si>
  <si>
    <t>Тисс остроконечный, золотистокончиковый</t>
  </si>
  <si>
    <t>Кипорисовик горохоплодный, ловсона</t>
  </si>
  <si>
    <t>Можжевельник чешуйчатый, казацкий вариегата, серебристый</t>
  </si>
  <si>
    <t>Можжевельник казацкий, вергинский, китайский</t>
  </si>
  <si>
    <t>Можжевельник шведский об.</t>
  </si>
  <si>
    <t>Самшит вечнозеленый</t>
  </si>
  <si>
    <t>Спирея серая, японская</t>
  </si>
  <si>
    <t>Кизильник стелящийся (рыбий хребет)</t>
  </si>
  <si>
    <t>Дерен пестролистный</t>
  </si>
  <si>
    <t>3.5.</t>
  </si>
  <si>
    <t>3.6.</t>
  </si>
  <si>
    <t xml:space="preserve">Калина обыкновенная </t>
  </si>
  <si>
    <t>Ива пурпурная Тортуоза, хакура ни-ши-ки</t>
  </si>
  <si>
    <t>Возраст, л</t>
  </si>
  <si>
    <t>Возраст.л</t>
  </si>
  <si>
    <t xml:space="preserve">ОТПУСКНЫЕ ЦЕНЫ НА СЕМЕНА ЕЛИ И СОСНЫ </t>
  </si>
  <si>
    <t>Приложение к приказу №63  от 09.02.2011 года</t>
  </si>
  <si>
    <t>Семена ели</t>
  </si>
  <si>
    <t>Семена сосны</t>
  </si>
  <si>
    <t>кг</t>
  </si>
  <si>
    <t>Приложение к приказу № 1 от 01.03.2011 г.</t>
  </si>
  <si>
    <t>1.Посадочный материал кустарниковый лиственных пород с открытой корневой системой</t>
  </si>
  <si>
    <t>2.  Посадочный материал  древесный лиственных пород с открытой корневой системой</t>
  </si>
  <si>
    <t xml:space="preserve">3. Посадочный материал  кустарниковый  хвойных пород с открытой корневой системой </t>
  </si>
  <si>
    <t>4. Посадочный материал древесный хвойных пород с открытой корневой системой</t>
  </si>
  <si>
    <t>1. Посадочный материал  древесный хвойных пород  с закрытой корневой системой</t>
  </si>
  <si>
    <t>2. Посадочный материал кустарниковый хвойных пород с закрытой корневой системой</t>
  </si>
  <si>
    <t xml:space="preserve">3. Посадочный материал  кустарниковый лиственных пород с закрытой корневой системой </t>
  </si>
  <si>
    <t>4. Посадочный материал  древесный лиственных пород с закрытой корневой системой</t>
  </si>
  <si>
    <t xml:space="preserve">№ п/п </t>
  </si>
  <si>
    <t xml:space="preserve">Порода </t>
  </si>
  <si>
    <t>Влажность, %</t>
  </si>
  <si>
    <t>франко-верхний лесосклад</t>
  </si>
  <si>
    <t>франко-промежуточный лесосклад</t>
  </si>
  <si>
    <t>франко-нижний лесосклад (склад предприятия)</t>
  </si>
  <si>
    <t>франко-вагон (судно) станция (пристань) отправления</t>
  </si>
  <si>
    <t>Сосна, ольха</t>
  </si>
  <si>
    <t>Сырые (свыше 25)</t>
  </si>
  <si>
    <t>Береза, бук, ясень, граб,ильм, вяз, клен, дуб, лиственница</t>
  </si>
  <si>
    <t>Ель, кедр, пихта, осина, липа, тополь, ива</t>
  </si>
  <si>
    <t>Цена за 1 плотный куб. м, бел. руб. без НДС</t>
  </si>
  <si>
    <t>ОТПУСКНЫЕ ЦЕНЫ</t>
  </si>
  <si>
    <t>НА ДРОВА (ЗА ИСКЛЮЧЕНИЕМ ДРОВ ДЛЯ НАСЕЛЕНИЯ)</t>
  </si>
  <si>
    <t>Сырые  (свыше 25)</t>
  </si>
  <si>
    <t>март   2011 г.</t>
  </si>
  <si>
    <t>1,1</t>
  </si>
  <si>
    <t xml:space="preserve">Саженцы ели европейской </t>
  </si>
  <si>
    <t xml:space="preserve">ОТПУСКНЫЕ ЦЕНЫ НА САЖЕНЦЫ ЕЛИ ЕВРОПЕЙСКОЙ </t>
  </si>
  <si>
    <t>ОТПУСКНЫЕ ЦЕНЫ НА СЕЯНЦЫ</t>
  </si>
  <si>
    <t>Сосна</t>
  </si>
  <si>
    <t>1,2</t>
  </si>
  <si>
    <t>Лиственница</t>
  </si>
  <si>
    <t>1,3</t>
  </si>
  <si>
    <t>1,4</t>
  </si>
  <si>
    <t xml:space="preserve">Улучшенной ели европейской </t>
  </si>
  <si>
    <t>1,5</t>
  </si>
  <si>
    <t>Сеянцы лиственных пород ( дуб красный, черешчатый, ясень)</t>
  </si>
  <si>
    <t>Приложение 1 к приказу № 95 от 01.03.2011 г.</t>
  </si>
  <si>
    <t xml:space="preserve"> ОТПУСКНЫЕ ЦЕНЫ НА ПОСАДОЧНЫЙ МАТЕРИАЛ ДЕКОРАТИВНЫЙ ДРЕВЕСНЫХ И КУСТАРНИКОВЫХ ПОРОД С ОТКРЫТОЙ И ЗАКРЫТОЙ КОРНЕВОЙ СИСТЕМОЙ</t>
  </si>
  <si>
    <t>франко-лесосека</t>
  </si>
  <si>
    <t>Приложение  к  приказу № 187 от 20.05.2011 г.</t>
  </si>
  <si>
    <t>( с изменением согласно приказа № 142  от 13.04.2011 г.,  № 187 от 20.05.2011 г.)</t>
  </si>
  <si>
    <t>УТВЕРЖДАЮ:</t>
  </si>
  <si>
    <t>№ п/п</t>
  </si>
  <si>
    <t>Ед. измер.</t>
  </si>
  <si>
    <t>Тариф без НДС, руб.</t>
  </si>
  <si>
    <t>чел./сутки</t>
  </si>
  <si>
    <t>Предоставление комплекса услуг в доме охотника (без ночлега)</t>
  </si>
  <si>
    <t>час</t>
  </si>
  <si>
    <t>Наименование товаров  (работ, услуг)</t>
  </si>
  <si>
    <t xml:space="preserve">Отпускные цены </t>
  </si>
  <si>
    <t xml:space="preserve">на отходы лесопиления и опилки </t>
  </si>
  <si>
    <t>Цена без НДС, руб.</t>
  </si>
  <si>
    <t>Отходы лесопиления              (рейки, отрезки)</t>
  </si>
  <si>
    <t>Отходы лесопиления               (горбыль)</t>
  </si>
  <si>
    <t>Опилки</t>
  </si>
  <si>
    <t>пл.кбм.</t>
  </si>
  <si>
    <t>Прмечание: ставка НДС-20%</t>
  </si>
  <si>
    <t>Вводятся в действие с 28.11.2011г.</t>
  </si>
  <si>
    <t>Приложение 12 к прказу №447 от 24.11.2011г.</t>
  </si>
  <si>
    <t>И.о директора ГЛХУ "Смолевичский лесхоза"</t>
  </si>
  <si>
    <t>__________________Н.Л.Юшко</t>
  </si>
  <si>
    <t>Длинна</t>
  </si>
  <si>
    <t xml:space="preserve"> толщиной от 3 см.</t>
  </si>
  <si>
    <t>И.С.Горощик</t>
  </si>
  <si>
    <t>1,5м-2м</t>
  </si>
  <si>
    <t>1м-1,25м</t>
  </si>
  <si>
    <t>4м</t>
  </si>
  <si>
    <t>сутки</t>
  </si>
  <si>
    <t xml:space="preserve">Предоставление комплекса услуг в доме охотника </t>
  </si>
  <si>
    <t>Приложение 3 к приказу № 122 от 12.03.2012 г.</t>
  </si>
  <si>
    <t>Вводятся в действие с 14.03.2012г.</t>
  </si>
  <si>
    <t xml:space="preserve">Предоставление комплекса услуг в  летнем доме охотника </t>
  </si>
  <si>
    <t>1 час</t>
  </si>
  <si>
    <t xml:space="preserve">            за каждый час свыше 5 часов</t>
  </si>
  <si>
    <t>Предоставление услуг бани (1 сеанс, 2 часа)</t>
  </si>
  <si>
    <t xml:space="preserve"> 2 часа</t>
  </si>
  <si>
    <t xml:space="preserve"> 5 часов</t>
  </si>
  <si>
    <t xml:space="preserve">            за каждый час свыше 2 часов</t>
  </si>
  <si>
    <t>2 часа</t>
  </si>
  <si>
    <t>день</t>
  </si>
  <si>
    <t>Предоставление комплекса услуг в доме охотника  (прогулка по экологическое тропе, пользование кухней, прокат скатерти и посуды, пользование банкетным залом, пользование футбольной, волейбольной площадками, освобождение домика охотника  до 12 00 в день отъезда)</t>
  </si>
  <si>
    <t>Прокат спортивного инвентаря (футбольный мяч, волейбольный мяч)</t>
  </si>
  <si>
    <t>Услуги за пользование беседкой "Драчковская"</t>
  </si>
  <si>
    <t xml:space="preserve">Прейскурант отпускных цен </t>
  </si>
  <si>
    <t>Начальник ПЭО</t>
  </si>
  <si>
    <t>А.Ю.Кошкина</t>
  </si>
  <si>
    <t>на услуги, предоставляемые охотничьим комплексом Смолевичского  лесхоза (будние дни)</t>
  </si>
  <si>
    <t>НДС, руб.</t>
  </si>
  <si>
    <t>Тарифс НДС, руб.</t>
  </si>
  <si>
    <t>на услуги, предоставляемые охотничьим комплексом Смолевичского  лесхоза  (пятница,суббота, воскресенье и праздничные дни)</t>
  </si>
  <si>
    <t>* предоставление услуг охотничьего комплекса в составе тура при организации охоты и рыбалки НДС 0% (согласно ст. 118 НК подп. 1.32 п. 2 ст.)</t>
  </si>
  <si>
    <t>* предоставлении услуг охотничьего комплекса в составе тура при организации охоты и рыбалки НДС 0% (согласно ст. 118 НК подп. 1.32 п. 2 ст.)</t>
  </si>
  <si>
    <t xml:space="preserve">                                                                                                                                 </t>
  </si>
  <si>
    <t xml:space="preserve">                                                                             </t>
  </si>
  <si>
    <t xml:space="preserve">                                                                                                                                       </t>
  </si>
  <si>
    <t>Приложение 1 к приказу № 1047 от 10.12.2024</t>
  </si>
  <si>
    <t>Пользование бильярдом в доме охотника</t>
  </si>
  <si>
    <t>Пользование бильярдом в бане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</si>
</sst>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28"/>
      <name val="Monotype Corsiva"/>
      <family val="4"/>
      <charset val="204"/>
    </font>
    <font>
      <sz val="16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1">
    <xf numFmtId="0" fontId="0" fillId="0" borderId="0" xfId="0"/>
    <xf numFmtId="0" fontId="2" fillId="0" borderId="0" xfId="2"/>
    <xf numFmtId="0" fontId="3" fillId="0" borderId="0" xfId="2" applyFont="1"/>
    <xf numFmtId="0" fontId="2" fillId="0" borderId="0" xfId="2" applyBorder="1"/>
    <xf numFmtId="0" fontId="3" fillId="0" borderId="0" xfId="2" applyFont="1" applyBorder="1"/>
    <xf numFmtId="0" fontId="6" fillId="0" borderId="3" xfId="2" applyFont="1" applyBorder="1" applyAlignment="1">
      <alignment horizontal="center" vertical="center" wrapText="1"/>
    </xf>
    <xf numFmtId="0" fontId="4" fillId="0" borderId="0" xfId="2" applyFont="1"/>
    <xf numFmtId="0" fontId="5" fillId="0" borderId="0" xfId="2" applyFont="1"/>
    <xf numFmtId="0" fontId="2" fillId="0" borderId="3" xfId="2" applyBorder="1"/>
    <xf numFmtId="0" fontId="5" fillId="0" borderId="3" xfId="2" applyFont="1" applyBorder="1"/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5" xfId="2" applyFont="1" applyBorder="1" applyAlignment="1"/>
    <xf numFmtId="0" fontId="5" fillId="0" borderId="7" xfId="2" applyFont="1" applyBorder="1" applyAlignment="1"/>
    <xf numFmtId="0" fontId="5" fillId="0" borderId="9" xfId="2" applyFont="1" applyBorder="1" applyAlignment="1"/>
    <xf numFmtId="0" fontId="3" fillId="0" borderId="3" xfId="2" applyFont="1" applyBorder="1"/>
    <xf numFmtId="1" fontId="5" fillId="0" borderId="3" xfId="2" applyNumberFormat="1" applyFont="1" applyBorder="1"/>
    <xf numFmtId="165" fontId="3" fillId="0" borderId="3" xfId="2" applyNumberFormat="1" applyFont="1" applyBorder="1" applyAlignment="1">
      <alignment horizontal="right"/>
    </xf>
    <xf numFmtId="165" fontId="2" fillId="0" borderId="3" xfId="2" applyNumberFormat="1" applyBorder="1" applyAlignment="1">
      <alignment horizontal="right"/>
    </xf>
    <xf numFmtId="0" fontId="2" fillId="0" borderId="0" xfId="2" applyAlignment="1">
      <alignment horizontal="center"/>
    </xf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left"/>
    </xf>
    <xf numFmtId="0" fontId="6" fillId="0" borderId="0" xfId="2" applyFont="1" applyBorder="1" applyAlignment="1">
      <alignment horizontal="center" vertical="center" wrapText="1"/>
    </xf>
    <xf numFmtId="0" fontId="5" fillId="0" borderId="0" xfId="2" applyFont="1" applyBorder="1"/>
    <xf numFmtId="0" fontId="3" fillId="0" borderId="3" xfId="2" applyFont="1" applyBorder="1" applyAlignment="1">
      <alignment horizontal="center" vertical="center"/>
    </xf>
    <xf numFmtId="0" fontId="8" fillId="0" borderId="0" xfId="2" applyFont="1"/>
    <xf numFmtId="165" fontId="2" fillId="0" borderId="0" xfId="2" applyNumberFormat="1" applyBorder="1" applyAlignment="1">
      <alignment horizontal="right"/>
    </xf>
    <xf numFmtId="0" fontId="2" fillId="0" borderId="0" xfId="2" applyBorder="1" applyAlignment="1">
      <alignment horizontal="left"/>
    </xf>
    <xf numFmtId="0" fontId="2" fillId="0" borderId="0" xfId="2" applyFill="1" applyBorder="1"/>
    <xf numFmtId="0" fontId="9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3" xfId="2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left"/>
    </xf>
    <xf numFmtId="165" fontId="3" fillId="0" borderId="2" xfId="2" applyNumberFormat="1" applyFont="1" applyBorder="1" applyAlignment="1">
      <alignment horizontal="right"/>
    </xf>
    <xf numFmtId="1" fontId="3" fillId="0" borderId="3" xfId="2" applyNumberFormat="1" applyFont="1" applyBorder="1" applyAlignment="1">
      <alignment horizontal="right"/>
    </xf>
    <xf numFmtId="2" fontId="3" fillId="0" borderId="3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1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horizontal="right"/>
    </xf>
    <xf numFmtId="49" fontId="3" fillId="0" borderId="2" xfId="2" applyNumberFormat="1" applyFont="1" applyBorder="1" applyAlignment="1">
      <alignment horizontal="right"/>
    </xf>
    <xf numFmtId="16" fontId="3" fillId="0" borderId="3" xfId="2" applyNumberFormat="1" applyFont="1" applyBorder="1" applyAlignment="1">
      <alignment horizontal="center"/>
    </xf>
    <xf numFmtId="0" fontId="3" fillId="0" borderId="3" xfId="2" applyFont="1" applyBorder="1" applyAlignment="1">
      <alignment horizontal="right"/>
    </xf>
    <xf numFmtId="0" fontId="2" fillId="0" borderId="0" xfId="2" applyBorder="1" applyAlignment="1">
      <alignment horizontal="center"/>
    </xf>
    <xf numFmtId="0" fontId="3" fillId="0" borderId="0" xfId="2" applyFont="1" applyBorder="1" applyAlignment="1">
      <alignment horizontal="left"/>
    </xf>
    <xf numFmtId="166" fontId="2" fillId="0" borderId="0" xfId="1" applyNumberFormat="1" applyFont="1" applyBorder="1" applyAlignment="1">
      <alignment horizontal="center"/>
    </xf>
    <xf numFmtId="0" fontId="0" fillId="0" borderId="0" xfId="0" applyBorder="1"/>
    <xf numFmtId="0" fontId="6" fillId="0" borderId="0" xfId="2" applyFont="1" applyAlignment="1">
      <alignment horizontal="center" vertical="center" wrapText="1"/>
    </xf>
    <xf numFmtId="0" fontId="10" fillId="0" borderId="0" xfId="0" applyFont="1"/>
    <xf numFmtId="0" fontId="3" fillId="0" borderId="0" xfId="2" applyFont="1" applyFill="1" applyBorder="1" applyAlignment="1">
      <alignment horizontal="left"/>
    </xf>
    <xf numFmtId="0" fontId="2" fillId="0" borderId="0" xfId="2" applyFill="1" applyBorder="1" applyAlignment="1">
      <alignment horizontal="left"/>
    </xf>
    <xf numFmtId="166" fontId="3" fillId="0" borderId="3" xfId="1" applyNumberFormat="1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11" fillId="0" borderId="0" xfId="0" applyFont="1"/>
    <xf numFmtId="0" fontId="11" fillId="0" borderId="0" xfId="0" applyFont="1" applyFill="1" applyBorder="1"/>
    <xf numFmtId="0" fontId="13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/>
    <xf numFmtId="0" fontId="15" fillId="0" borderId="0" xfId="0" applyFont="1"/>
    <xf numFmtId="166" fontId="13" fillId="0" borderId="3" xfId="1" applyNumberFormat="1" applyFont="1" applyFill="1" applyBorder="1" applyAlignment="1">
      <alignment horizontal="center" vertical="center"/>
    </xf>
    <xf numFmtId="166" fontId="13" fillId="0" borderId="3" xfId="1" applyNumberFormat="1" applyFont="1" applyFill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6" fillId="0" borderId="0" xfId="2" applyFont="1"/>
    <xf numFmtId="49" fontId="2" fillId="0" borderId="3" xfId="2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Border="1" applyAlignment="1">
      <alignment horizontal="center"/>
    </xf>
    <xf numFmtId="49" fontId="2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2" applyFont="1" applyAlignment="1">
      <alignment horizontal="left"/>
    </xf>
    <xf numFmtId="0" fontId="2" fillId="0" borderId="3" xfId="2" applyFont="1" applyBorder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0" fillId="0" borderId="0" xfId="0" applyFont="1"/>
    <xf numFmtId="0" fontId="0" fillId="0" borderId="0" xfId="0" applyFont="1" applyBorder="1"/>
    <xf numFmtId="0" fontId="26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/>
    <xf numFmtId="0" fontId="21" fillId="0" borderId="11" xfId="0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/>
    <xf numFmtId="0" fontId="25" fillId="0" borderId="0" xfId="0" applyFont="1" applyBorder="1"/>
    <xf numFmtId="0" fontId="11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3" borderId="0" xfId="0" applyFont="1" applyFill="1"/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14" fillId="3" borderId="20" xfId="0" applyFont="1" applyFill="1" applyBorder="1" applyAlignment="1">
      <alignment horizontal="center" vertical="center" wrapText="1"/>
    </xf>
    <xf numFmtId="3" fontId="35" fillId="3" borderId="29" xfId="0" applyNumberFormat="1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0" fillId="3" borderId="0" xfId="0" applyFont="1" applyFill="1"/>
    <xf numFmtId="0" fontId="34" fillId="3" borderId="1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 wrapText="1"/>
    </xf>
    <xf numFmtId="3" fontId="35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1" fillId="0" borderId="0" xfId="0" applyFont="1" applyFill="1"/>
    <xf numFmtId="0" fontId="11" fillId="3" borderId="0" xfId="0" applyFont="1" applyFill="1"/>
    <xf numFmtId="0" fontId="14" fillId="3" borderId="0" xfId="0" applyFont="1" applyFill="1" applyBorder="1"/>
    <xf numFmtId="0" fontId="30" fillId="3" borderId="0" xfId="0" applyFont="1" applyFill="1" applyBorder="1" applyAlignment="1"/>
    <xf numFmtId="0" fontId="37" fillId="3" borderId="0" xfId="0" applyFont="1" applyFill="1" applyAlignment="1"/>
    <xf numFmtId="0" fontId="13" fillId="3" borderId="0" xfId="0" applyFont="1" applyFill="1"/>
    <xf numFmtId="3" fontId="35" fillId="3" borderId="30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right"/>
    </xf>
    <xf numFmtId="4" fontId="35" fillId="3" borderId="30" xfId="0" applyNumberFormat="1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3" fontId="39" fillId="3" borderId="30" xfId="0" applyNumberFormat="1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/>
    </xf>
    <xf numFmtId="3" fontId="39" fillId="3" borderId="29" xfId="0" applyNumberFormat="1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 wrapText="1"/>
    </xf>
    <xf numFmtId="3" fontId="39" fillId="3" borderId="11" xfId="0" applyNumberFormat="1" applyFont="1" applyFill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left"/>
    </xf>
    <xf numFmtId="49" fontId="5" fillId="0" borderId="7" xfId="2" applyNumberFormat="1" applyFont="1" applyBorder="1" applyAlignment="1">
      <alignment horizontal="left"/>
    </xf>
    <xf numFmtId="49" fontId="5" fillId="0" borderId="9" xfId="2" applyNumberFormat="1" applyFont="1" applyBorder="1" applyAlignment="1">
      <alignment horizontal="left"/>
    </xf>
    <xf numFmtId="0" fontId="2" fillId="0" borderId="0" xfId="2" applyAlignment="1">
      <alignment horizontal="center"/>
    </xf>
    <xf numFmtId="0" fontId="6" fillId="0" borderId="0" xfId="2" applyFont="1" applyAlignment="1">
      <alignment horizontal="center" vertical="center" wrapText="1"/>
    </xf>
    <xf numFmtId="0" fontId="5" fillId="2" borderId="5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0" fontId="2" fillId="0" borderId="3" xfId="2" applyFill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3" fillId="0" borderId="5" xfId="2" applyFont="1" applyFill="1" applyBorder="1" applyAlignment="1">
      <alignment horizontal="left"/>
    </xf>
    <xf numFmtId="0" fontId="3" fillId="0" borderId="7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3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2" fillId="0" borderId="5" xfId="2" applyFont="1" applyFill="1" applyBorder="1" applyAlignment="1">
      <alignment horizontal="left"/>
    </xf>
    <xf numFmtId="0" fontId="3" fillId="0" borderId="5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2" fillId="0" borderId="0" xfId="2" applyBorder="1" applyAlignment="1">
      <alignment horizont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165" fontId="5" fillId="0" borderId="5" xfId="2" applyNumberFormat="1" applyFont="1" applyBorder="1" applyAlignment="1">
      <alignment horizontal="left"/>
    </xf>
    <xf numFmtId="165" fontId="5" fillId="0" borderId="7" xfId="2" applyNumberFormat="1" applyFont="1" applyBorder="1" applyAlignment="1">
      <alignment horizontal="left"/>
    </xf>
    <xf numFmtId="165" fontId="5" fillId="0" borderId="9" xfId="2" applyNumberFormat="1" applyFont="1" applyBorder="1" applyAlignment="1">
      <alignment horizontal="left"/>
    </xf>
    <xf numFmtId="0" fontId="5" fillId="2" borderId="4" xfId="2" applyFont="1" applyFill="1" applyBorder="1" applyAlignment="1">
      <alignment horizontal="center"/>
    </xf>
    <xf numFmtId="0" fontId="3" fillId="0" borderId="5" xfId="2" applyFont="1" applyBorder="1" applyAlignment="1">
      <alignment horizontal="left"/>
    </xf>
    <xf numFmtId="0" fontId="3" fillId="0" borderId="7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2" fillId="0" borderId="7" xfId="2" applyBorder="1" applyAlignment="1">
      <alignment horizontal="left"/>
    </xf>
    <xf numFmtId="0" fontId="2" fillId="0" borderId="9" xfId="2" applyBorder="1" applyAlignment="1">
      <alignment horizontal="left"/>
    </xf>
    <xf numFmtId="0" fontId="3" fillId="0" borderId="3" xfId="2" applyFont="1" applyBorder="1" applyAlignment="1">
      <alignment horizontal="left"/>
    </xf>
    <xf numFmtId="0" fontId="2" fillId="0" borderId="3" xfId="2" applyBorder="1" applyAlignment="1">
      <alignment horizontal="left"/>
    </xf>
    <xf numFmtId="49" fontId="5" fillId="0" borderId="5" xfId="2" applyNumberFormat="1" applyFont="1" applyBorder="1" applyAlignment="1">
      <alignment horizontal="center"/>
    </xf>
    <xf numFmtId="49" fontId="5" fillId="0" borderId="7" xfId="2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18" fillId="0" borderId="7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4" fillId="0" borderId="0" xfId="2" applyFont="1" applyAlignment="1">
      <alignment horizontal="left"/>
    </xf>
    <xf numFmtId="0" fontId="2" fillId="0" borderId="5" xfId="2" applyBorder="1" applyAlignment="1">
      <alignment horizontal="left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/>
    </xf>
    <xf numFmtId="49" fontId="2" fillId="0" borderId="7" xfId="2" applyNumberFormat="1" applyFont="1" applyBorder="1" applyAlignment="1">
      <alignment horizontal="center"/>
    </xf>
    <xf numFmtId="49" fontId="2" fillId="0" borderId="9" xfId="2" applyNumberFormat="1" applyFont="1" applyBorder="1" applyAlignment="1">
      <alignment horizontal="center"/>
    </xf>
    <xf numFmtId="0" fontId="5" fillId="0" borderId="0" xfId="2" applyFont="1" applyAlignment="1">
      <alignment horizontal="center" wrapText="1"/>
    </xf>
    <xf numFmtId="0" fontId="6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/>
    </xf>
    <xf numFmtId="0" fontId="2" fillId="0" borderId="2" xfId="2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0" fontId="33" fillId="3" borderId="3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6" fillId="3" borderId="0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left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0" fillId="3" borderId="24" xfId="0" applyFont="1" applyFill="1" applyBorder="1" applyAlignment="1">
      <alignment horizontal="left" vertical="center" wrapText="1"/>
    </xf>
    <xf numFmtId="0" fontId="30" fillId="3" borderId="14" xfId="0" applyFont="1" applyFill="1" applyBorder="1" applyAlignment="1">
      <alignment horizontal="left" vertical="center" wrapText="1"/>
    </xf>
    <xf numFmtId="0" fontId="30" fillId="3" borderId="25" xfId="0" applyFont="1" applyFill="1" applyBorder="1" applyAlignment="1">
      <alignment horizontal="left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3" fontId="35" fillId="3" borderId="30" xfId="0" applyNumberFormat="1" applyFont="1" applyFill="1" applyBorder="1" applyAlignment="1">
      <alignment horizontal="center" vertical="center" wrapText="1"/>
    </xf>
    <xf numFmtId="3" fontId="35" fillId="3" borderId="17" xfId="0" applyNumberFormat="1" applyFont="1" applyFill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30" fillId="3" borderId="21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vertical="center" wrapText="1"/>
    </xf>
    <xf numFmtId="0" fontId="30" fillId="3" borderId="12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left" vertical="center" wrapText="1"/>
    </xf>
    <xf numFmtId="0" fontId="30" fillId="3" borderId="13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wrapText="1"/>
    </xf>
    <xf numFmtId="0" fontId="30" fillId="3" borderId="0" xfId="0" applyFont="1" applyFill="1" applyBorder="1" applyAlignment="1">
      <alignment horizontal="center"/>
    </xf>
    <xf numFmtId="3" fontId="35" fillId="3" borderId="29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3" fontId="39" fillId="3" borderId="30" xfId="0" applyNumberFormat="1" applyFont="1" applyFill="1" applyBorder="1" applyAlignment="1">
      <alignment horizontal="center" vertical="center" wrapText="1"/>
    </xf>
    <xf numFmtId="3" fontId="39" fillId="3" borderId="17" xfId="0" applyNumberFormat="1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38" fillId="0" borderId="0" xfId="0" applyFont="1" applyFill="1"/>
    <xf numFmtId="0" fontId="38" fillId="0" borderId="0" xfId="0" applyFont="1"/>
    <xf numFmtId="2" fontId="38" fillId="0" borderId="0" xfId="0" applyNumberFormat="1" applyFont="1"/>
    <xf numFmtId="2" fontId="38" fillId="4" borderId="0" xfId="0" applyNumberFormat="1" applyFont="1" applyFill="1"/>
    <xf numFmtId="0" fontId="38" fillId="3" borderId="0" xfId="0" applyFont="1" applyFill="1"/>
    <xf numFmtId="2" fontId="38" fillId="3" borderId="0" xfId="0" applyNumberFormat="1" applyFont="1" applyFill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1"/>
  <sheetViews>
    <sheetView view="pageBreakPreview" zoomScale="73" zoomScaleSheetLayoutView="73" workbookViewId="0">
      <selection activeCell="B97" sqref="B97:G97"/>
    </sheetView>
  </sheetViews>
  <sheetFormatPr defaultRowHeight="15" x14ac:dyDescent="0.25"/>
  <cols>
    <col min="7" max="7" width="22.42578125" customWidth="1"/>
    <col min="8" max="8" width="13.140625" style="36" customWidth="1"/>
    <col min="9" max="9" width="10" style="36" customWidth="1"/>
    <col min="10" max="10" width="12.28515625" style="36" customWidth="1"/>
    <col min="11" max="11" width="14.5703125" style="36" customWidth="1"/>
  </cols>
  <sheetData>
    <row r="1" spans="1:29" x14ac:dyDescent="0.25">
      <c r="A1" s="1"/>
      <c r="B1" s="1"/>
      <c r="C1" s="1"/>
      <c r="D1" s="1"/>
      <c r="E1" s="1"/>
      <c r="F1" s="1"/>
      <c r="I1" s="7" t="s">
        <v>0</v>
      </c>
      <c r="J1" s="19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" t="s">
        <v>0</v>
      </c>
      <c r="AB1" s="1"/>
      <c r="AC1" s="1"/>
    </row>
    <row r="2" spans="1:29" x14ac:dyDescent="0.25">
      <c r="A2" s="137" t="s">
        <v>201</v>
      </c>
      <c r="B2" s="137"/>
      <c r="C2" s="137"/>
      <c r="D2" s="137"/>
      <c r="E2" s="137"/>
      <c r="F2" s="1"/>
      <c r="I2" s="7" t="s">
        <v>1</v>
      </c>
      <c r="J2" s="32"/>
      <c r="K2" s="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" t="s">
        <v>2</v>
      </c>
      <c r="AA2" s="6"/>
      <c r="AB2" s="6"/>
      <c r="AC2" s="1"/>
    </row>
    <row r="3" spans="1:29" x14ac:dyDescent="0.25">
      <c r="A3" s="1"/>
      <c r="B3" s="1"/>
      <c r="C3" s="1"/>
      <c r="D3" s="1"/>
      <c r="E3" s="1"/>
      <c r="F3" s="1"/>
      <c r="I3" s="7" t="s">
        <v>3</v>
      </c>
      <c r="J3" s="78" t="s">
        <v>4</v>
      </c>
      <c r="K3" s="3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" t="s">
        <v>3</v>
      </c>
      <c r="AA3" s="6"/>
      <c r="AB3" s="6" t="s">
        <v>4</v>
      </c>
      <c r="AC3" s="1"/>
    </row>
    <row r="4" spans="1:29" x14ac:dyDescent="0.25">
      <c r="A4" s="1"/>
      <c r="B4" s="1"/>
      <c r="C4" s="1"/>
      <c r="D4" s="1"/>
      <c r="E4" s="1"/>
      <c r="F4" s="1"/>
      <c r="I4" s="7" t="s">
        <v>188</v>
      </c>
      <c r="J4" s="32"/>
      <c r="K4" s="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/>
      <c r="AA4" s="11" t="s">
        <v>5</v>
      </c>
      <c r="AB4" s="6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9"/>
      <c r="I5" s="19"/>
      <c r="J5" s="19"/>
      <c r="K5" s="19"/>
      <c r="L5" s="1"/>
      <c r="M5" s="1"/>
      <c r="N5" s="1"/>
      <c r="O5" s="1"/>
      <c r="P5" s="1"/>
      <c r="Q5" s="1"/>
      <c r="R5" s="1"/>
      <c r="S5" s="1"/>
      <c r="T5" s="1"/>
      <c r="U5" s="185" t="s">
        <v>6</v>
      </c>
      <c r="V5" s="185"/>
      <c r="W5" s="185"/>
      <c r="X5" s="185"/>
      <c r="Y5" s="185"/>
      <c r="Z5" s="185"/>
      <c r="AA5" s="185"/>
      <c r="AB5" s="185"/>
      <c r="AC5" s="185"/>
    </row>
    <row r="6" spans="1:29" ht="39.75" customHeight="1" x14ac:dyDescent="0.25">
      <c r="A6" s="138" t="s">
        <v>202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59"/>
      <c r="M6" s="30"/>
      <c r="N6" s="30"/>
      <c r="O6" s="30"/>
      <c r="P6" s="30"/>
      <c r="Q6" s="30"/>
      <c r="R6" s="30"/>
      <c r="S6" s="30"/>
      <c r="T6" s="1"/>
      <c r="U6" s="193" t="s">
        <v>7</v>
      </c>
      <c r="V6" s="193"/>
      <c r="W6" s="193"/>
      <c r="X6" s="193"/>
      <c r="Y6" s="193"/>
      <c r="Z6" s="193"/>
      <c r="AA6" s="193"/>
      <c r="AB6" s="193"/>
      <c r="AC6" s="193"/>
    </row>
    <row r="7" spans="1:29" x14ac:dyDescent="0.25">
      <c r="A7" s="138" t="s">
        <v>205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54"/>
      <c r="M7" s="30"/>
      <c r="N7" s="30"/>
      <c r="O7" s="30"/>
      <c r="P7" s="30"/>
      <c r="Q7" s="30"/>
      <c r="R7" s="30"/>
      <c r="S7" s="30"/>
      <c r="T7" s="1"/>
      <c r="U7" s="20"/>
      <c r="V7" s="20"/>
      <c r="W7" s="20"/>
      <c r="X7" s="20"/>
      <c r="Y7" s="20"/>
      <c r="Z7" s="20"/>
      <c r="AA7" s="20"/>
      <c r="AB7" s="20"/>
      <c r="AC7" s="20"/>
    </row>
    <row r="8" spans="1:29" x14ac:dyDescent="0.25">
      <c r="A8" s="170" t="s">
        <v>139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 x14ac:dyDescent="0.25">
      <c r="A9" s="38" t="s">
        <v>8</v>
      </c>
      <c r="B9" s="187" t="s">
        <v>9</v>
      </c>
      <c r="C9" s="188"/>
      <c r="D9" s="188"/>
      <c r="E9" s="188"/>
      <c r="F9" s="188"/>
      <c r="G9" s="189"/>
      <c r="H9" s="31" t="s">
        <v>10</v>
      </c>
      <c r="I9" s="31" t="s">
        <v>113</v>
      </c>
      <c r="J9" s="31" t="s">
        <v>39</v>
      </c>
      <c r="K9" s="31" t="s">
        <v>11</v>
      </c>
      <c r="L9" s="22"/>
      <c r="M9" s="22"/>
      <c r="N9" s="22"/>
      <c r="O9" s="22"/>
      <c r="P9" s="22"/>
      <c r="Q9" s="22"/>
      <c r="R9" s="22"/>
      <c r="S9" s="22"/>
      <c r="T9" s="1"/>
      <c r="U9" s="5" t="s">
        <v>8</v>
      </c>
      <c r="V9" s="194" t="s">
        <v>9</v>
      </c>
      <c r="W9" s="194"/>
      <c r="X9" s="194"/>
      <c r="Y9" s="194"/>
      <c r="Z9" s="194"/>
      <c r="AA9" s="194"/>
      <c r="AB9" s="5" t="s">
        <v>10</v>
      </c>
      <c r="AC9" s="5" t="s">
        <v>11</v>
      </c>
    </row>
    <row r="10" spans="1:29" x14ac:dyDescent="0.25">
      <c r="A10" s="145" t="s">
        <v>165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7"/>
      <c r="L10" s="23"/>
      <c r="M10" s="23"/>
      <c r="N10" s="23"/>
      <c r="O10" s="23"/>
      <c r="P10" s="23"/>
      <c r="Q10" s="23"/>
      <c r="R10" s="23"/>
      <c r="S10" s="23"/>
      <c r="T10" s="1"/>
      <c r="U10" s="9">
        <v>1</v>
      </c>
      <c r="V10" s="12" t="s">
        <v>13</v>
      </c>
      <c r="W10" s="13"/>
      <c r="X10" s="13"/>
      <c r="Y10" s="13"/>
      <c r="Z10" s="13"/>
      <c r="AA10" s="14"/>
      <c r="AB10" s="9"/>
      <c r="AC10" s="9"/>
    </row>
    <row r="11" spans="1:29" x14ac:dyDescent="0.25">
      <c r="A11" s="41" t="s">
        <v>40</v>
      </c>
      <c r="B11" s="171" t="s">
        <v>26</v>
      </c>
      <c r="C11" s="174"/>
      <c r="D11" s="174"/>
      <c r="E11" s="174"/>
      <c r="F11" s="174"/>
      <c r="G11" s="175"/>
      <c r="H11" s="35" t="s">
        <v>12</v>
      </c>
      <c r="I11" s="35"/>
      <c r="J11" s="35"/>
      <c r="K11" s="40">
        <v>10000</v>
      </c>
      <c r="L11" s="3"/>
      <c r="M11" s="3"/>
      <c r="N11" s="3"/>
      <c r="O11" s="3"/>
      <c r="P11" s="3"/>
      <c r="Q11" s="3"/>
      <c r="R11" s="3"/>
      <c r="S11" s="3"/>
      <c r="T11" s="1"/>
      <c r="U11" s="17">
        <v>1.1000000000000001</v>
      </c>
      <c r="V11" s="171" t="s">
        <v>14</v>
      </c>
      <c r="W11" s="172"/>
      <c r="X11" s="172"/>
      <c r="Y11" s="172"/>
      <c r="Z11" s="172"/>
      <c r="AA11" s="173"/>
      <c r="AB11" s="15" t="s">
        <v>12</v>
      </c>
      <c r="AC11" s="15">
        <v>17000</v>
      </c>
    </row>
    <row r="12" spans="1:29" x14ac:dyDescent="0.25">
      <c r="A12" s="42" t="s">
        <v>43</v>
      </c>
      <c r="B12" s="171" t="s">
        <v>44</v>
      </c>
      <c r="C12" s="174"/>
      <c r="D12" s="174"/>
      <c r="E12" s="174"/>
      <c r="F12" s="174"/>
      <c r="G12" s="175"/>
      <c r="H12" s="34" t="s">
        <v>12</v>
      </c>
      <c r="I12" s="34"/>
      <c r="J12" s="34"/>
      <c r="K12" s="39">
        <v>10000</v>
      </c>
      <c r="L12" s="3"/>
      <c r="M12" s="3"/>
      <c r="N12" s="3"/>
      <c r="O12" s="3"/>
      <c r="P12" s="3"/>
      <c r="Q12" s="3"/>
      <c r="R12" s="3"/>
      <c r="S12" s="3"/>
      <c r="T12" s="1"/>
      <c r="U12" s="17">
        <v>1.2</v>
      </c>
      <c r="V12" s="171" t="s">
        <v>15</v>
      </c>
      <c r="W12" s="172"/>
      <c r="X12" s="172"/>
      <c r="Y12" s="172"/>
      <c r="Z12" s="172"/>
      <c r="AA12" s="173"/>
      <c r="AB12" s="15" t="s">
        <v>12</v>
      </c>
      <c r="AC12" s="15">
        <v>20000</v>
      </c>
    </row>
    <row r="13" spans="1:29" x14ac:dyDescent="0.25">
      <c r="A13" s="43" t="s">
        <v>45</v>
      </c>
      <c r="B13" s="171" t="s">
        <v>46</v>
      </c>
      <c r="C13" s="174"/>
      <c r="D13" s="174"/>
      <c r="E13" s="174"/>
      <c r="F13" s="174"/>
      <c r="G13" s="175"/>
      <c r="H13" s="34" t="s">
        <v>12</v>
      </c>
      <c r="I13" s="34"/>
      <c r="J13" s="34"/>
      <c r="K13" s="39">
        <v>10000</v>
      </c>
      <c r="L13" s="3"/>
      <c r="M13" s="3"/>
      <c r="N13" s="3"/>
      <c r="O13" s="3"/>
      <c r="P13" s="3"/>
      <c r="Q13" s="3"/>
      <c r="R13" s="3"/>
      <c r="S13" s="3"/>
      <c r="T13" s="1"/>
      <c r="U13" s="17">
        <v>1.3</v>
      </c>
      <c r="V13" s="171" t="s">
        <v>17</v>
      </c>
      <c r="W13" s="172"/>
      <c r="X13" s="172"/>
      <c r="Y13" s="172"/>
      <c r="Z13" s="172"/>
      <c r="AA13" s="173"/>
      <c r="AB13" s="15" t="s">
        <v>12</v>
      </c>
      <c r="AC13" s="15">
        <v>23000</v>
      </c>
    </row>
    <row r="14" spans="1:29" x14ac:dyDescent="0.25">
      <c r="A14" s="43" t="s">
        <v>47</v>
      </c>
      <c r="B14" s="171" t="s">
        <v>48</v>
      </c>
      <c r="C14" s="174"/>
      <c r="D14" s="174"/>
      <c r="E14" s="174"/>
      <c r="F14" s="174"/>
      <c r="G14" s="175"/>
      <c r="H14" s="35" t="s">
        <v>20</v>
      </c>
      <c r="I14" s="35"/>
      <c r="J14" s="34"/>
      <c r="K14" s="39">
        <v>10000</v>
      </c>
      <c r="L14" s="3"/>
      <c r="M14" s="3"/>
      <c r="N14" s="3"/>
      <c r="O14" s="3"/>
      <c r="P14" s="3"/>
      <c r="Q14" s="3"/>
      <c r="R14" s="3"/>
      <c r="S14" s="3"/>
      <c r="T14" s="1"/>
      <c r="U14" s="16">
        <v>2</v>
      </c>
      <c r="V14" s="12" t="s">
        <v>18</v>
      </c>
      <c r="W14" s="13"/>
      <c r="X14" s="13"/>
      <c r="Y14" s="13"/>
      <c r="Z14" s="13"/>
      <c r="AA14" s="14"/>
      <c r="AB14" s="15"/>
      <c r="AC14" s="15"/>
    </row>
    <row r="15" spans="1:29" x14ac:dyDescent="0.25">
      <c r="A15" s="43" t="s">
        <v>49</v>
      </c>
      <c r="B15" s="171" t="s">
        <v>50</v>
      </c>
      <c r="C15" s="174"/>
      <c r="D15" s="174"/>
      <c r="E15" s="174"/>
      <c r="F15" s="174"/>
      <c r="G15" s="175"/>
      <c r="H15" s="34" t="s">
        <v>12</v>
      </c>
      <c r="I15" s="34"/>
      <c r="J15" s="34"/>
      <c r="K15" s="39">
        <v>10000</v>
      </c>
      <c r="L15" s="3"/>
      <c r="M15" s="3"/>
      <c r="N15" s="3"/>
      <c r="O15" s="3"/>
      <c r="P15" s="3"/>
      <c r="Q15" s="3"/>
      <c r="R15" s="3"/>
      <c r="S15" s="3"/>
      <c r="T15" s="1"/>
      <c r="U15" s="17">
        <v>2.1</v>
      </c>
      <c r="V15" s="171" t="s">
        <v>14</v>
      </c>
      <c r="W15" s="172"/>
      <c r="X15" s="172"/>
      <c r="Y15" s="172"/>
      <c r="Z15" s="172"/>
      <c r="AA15" s="173"/>
      <c r="AB15" s="15" t="s">
        <v>12</v>
      </c>
      <c r="AC15" s="15">
        <v>19000</v>
      </c>
    </row>
    <row r="16" spans="1:29" x14ac:dyDescent="0.25">
      <c r="A16" s="43" t="s">
        <v>51</v>
      </c>
      <c r="B16" s="171" t="s">
        <v>52</v>
      </c>
      <c r="C16" s="174"/>
      <c r="D16" s="174"/>
      <c r="E16" s="174"/>
      <c r="F16" s="174"/>
      <c r="G16" s="175"/>
      <c r="H16" s="34" t="s">
        <v>12</v>
      </c>
      <c r="I16" s="34"/>
      <c r="J16" s="34"/>
      <c r="K16" s="39">
        <v>10000</v>
      </c>
      <c r="L16" s="3"/>
      <c r="M16" s="3"/>
      <c r="N16" s="3"/>
      <c r="O16" s="3"/>
      <c r="P16" s="3"/>
      <c r="Q16" s="3"/>
      <c r="R16" s="3"/>
      <c r="S16" s="3"/>
      <c r="T16" s="1"/>
      <c r="U16" s="18">
        <v>2.2000000000000002</v>
      </c>
      <c r="V16" s="171" t="s">
        <v>15</v>
      </c>
      <c r="W16" s="172"/>
      <c r="X16" s="172"/>
      <c r="Y16" s="172"/>
      <c r="Z16" s="172"/>
      <c r="AA16" s="173"/>
      <c r="AB16" s="8" t="s">
        <v>12</v>
      </c>
      <c r="AC16" s="8">
        <v>22000</v>
      </c>
    </row>
    <row r="17" spans="1:29" x14ac:dyDescent="0.25">
      <c r="A17" s="43" t="s">
        <v>53</v>
      </c>
      <c r="B17" s="171" t="s">
        <v>54</v>
      </c>
      <c r="C17" s="174"/>
      <c r="D17" s="174"/>
      <c r="E17" s="174"/>
      <c r="F17" s="174"/>
      <c r="G17" s="175"/>
      <c r="H17" s="34" t="s">
        <v>12</v>
      </c>
      <c r="I17" s="34"/>
      <c r="J17" s="34"/>
      <c r="K17" s="39">
        <v>10000</v>
      </c>
      <c r="L17" s="3"/>
      <c r="M17" s="3"/>
      <c r="N17" s="3"/>
      <c r="O17" s="3"/>
      <c r="P17" s="3"/>
      <c r="Q17" s="3"/>
      <c r="R17" s="3"/>
      <c r="S17" s="3"/>
      <c r="T17" s="1"/>
      <c r="U17" s="18">
        <v>2.2999999999999998</v>
      </c>
      <c r="V17" s="171" t="s">
        <v>17</v>
      </c>
      <c r="W17" s="172"/>
      <c r="X17" s="172"/>
      <c r="Y17" s="172"/>
      <c r="Z17" s="172"/>
      <c r="AA17" s="173"/>
      <c r="AB17" s="8" t="s">
        <v>12</v>
      </c>
      <c r="AC17" s="8">
        <v>25000</v>
      </c>
    </row>
    <row r="18" spans="1:29" x14ac:dyDescent="0.25">
      <c r="A18" s="43" t="s">
        <v>55</v>
      </c>
      <c r="B18" s="171" t="s">
        <v>56</v>
      </c>
      <c r="C18" s="174"/>
      <c r="D18" s="174"/>
      <c r="E18" s="174"/>
      <c r="F18" s="174"/>
      <c r="G18" s="175"/>
      <c r="H18" s="34" t="s">
        <v>12</v>
      </c>
      <c r="I18" s="34"/>
      <c r="J18" s="34"/>
      <c r="K18" s="39">
        <v>10000</v>
      </c>
      <c r="L18" s="3"/>
      <c r="M18" s="3"/>
      <c r="N18" s="3"/>
      <c r="O18" s="3"/>
      <c r="P18" s="3"/>
      <c r="Q18" s="3"/>
      <c r="R18" s="3"/>
      <c r="S18" s="3"/>
      <c r="T18" s="1"/>
      <c r="U18" s="18">
        <v>2.4</v>
      </c>
      <c r="V18" s="186" t="s">
        <v>16</v>
      </c>
      <c r="W18" s="174"/>
      <c r="X18" s="174"/>
      <c r="Y18" s="174"/>
      <c r="Z18" s="174"/>
      <c r="AA18" s="175"/>
      <c r="AB18" s="8" t="s">
        <v>12</v>
      </c>
      <c r="AC18" s="8">
        <v>17000</v>
      </c>
    </row>
    <row r="19" spans="1:29" x14ac:dyDescent="0.25">
      <c r="A19" s="43" t="s">
        <v>57</v>
      </c>
      <c r="B19" s="176" t="s">
        <v>58</v>
      </c>
      <c r="C19" s="177"/>
      <c r="D19" s="177"/>
      <c r="E19" s="177"/>
      <c r="F19" s="177"/>
      <c r="G19" s="177"/>
      <c r="H19" s="34" t="s">
        <v>12</v>
      </c>
      <c r="I19" s="34"/>
      <c r="J19" s="34"/>
      <c r="K19" s="39">
        <v>10000</v>
      </c>
      <c r="L19" s="1"/>
      <c r="M19" s="1"/>
      <c r="N19" s="1"/>
      <c r="O19" s="1"/>
      <c r="P19" s="1"/>
      <c r="Q19" s="1"/>
      <c r="R19" s="1"/>
      <c r="S19" s="1"/>
      <c r="T19" s="1"/>
      <c r="U19" s="18">
        <v>2.5</v>
      </c>
      <c r="V19" s="177" t="s">
        <v>19</v>
      </c>
      <c r="W19" s="177"/>
      <c r="X19" s="177"/>
      <c r="Y19" s="177"/>
      <c r="Z19" s="177"/>
      <c r="AA19" s="177"/>
      <c r="AB19" s="8" t="s">
        <v>12</v>
      </c>
      <c r="AC19" s="8">
        <v>17000</v>
      </c>
    </row>
    <row r="20" spans="1:29" x14ac:dyDescent="0.25">
      <c r="A20" s="43" t="s">
        <v>59</v>
      </c>
      <c r="B20" s="171" t="s">
        <v>60</v>
      </c>
      <c r="C20" s="174"/>
      <c r="D20" s="174"/>
      <c r="E20" s="174"/>
      <c r="F20" s="174"/>
      <c r="G20" s="175"/>
      <c r="H20" s="34" t="s">
        <v>12</v>
      </c>
      <c r="I20" s="34"/>
      <c r="J20" s="34"/>
      <c r="K20" s="39">
        <v>15000</v>
      </c>
      <c r="L20" s="25"/>
      <c r="M20" s="25"/>
      <c r="N20" s="25"/>
      <c r="O20" s="25"/>
      <c r="P20" s="25"/>
      <c r="Q20" s="25"/>
      <c r="R20" s="25"/>
      <c r="S20" s="25"/>
      <c r="T20" s="1"/>
      <c r="U20" s="26"/>
      <c r="V20" s="27"/>
      <c r="W20" s="27"/>
      <c r="X20" s="27"/>
      <c r="Y20" s="27"/>
      <c r="Z20" s="27"/>
      <c r="AA20" s="27"/>
      <c r="AB20" s="3"/>
      <c r="AC20" s="3"/>
    </row>
    <row r="21" spans="1:29" x14ac:dyDescent="0.25">
      <c r="A21" s="43" t="s">
        <v>61</v>
      </c>
      <c r="B21" s="176" t="s">
        <v>62</v>
      </c>
      <c r="C21" s="177"/>
      <c r="D21" s="177"/>
      <c r="E21" s="177"/>
      <c r="F21" s="177"/>
      <c r="G21" s="177"/>
      <c r="H21" s="34" t="s">
        <v>12</v>
      </c>
      <c r="I21" s="34"/>
      <c r="J21" s="34"/>
      <c r="K21" s="39">
        <v>10000</v>
      </c>
      <c r="L21" s="3"/>
      <c r="M21" s="3"/>
      <c r="N21" s="3"/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43" t="s">
        <v>63</v>
      </c>
      <c r="B22" s="176" t="s">
        <v>64</v>
      </c>
      <c r="C22" s="177"/>
      <c r="D22" s="177"/>
      <c r="E22" s="177"/>
      <c r="F22" s="177"/>
      <c r="G22" s="177"/>
      <c r="H22" s="34" t="s">
        <v>12</v>
      </c>
      <c r="I22" s="34"/>
      <c r="J22" s="34"/>
      <c r="K22" s="39">
        <v>10000</v>
      </c>
      <c r="L22" s="3"/>
      <c r="M22" s="3"/>
      <c r="N22" s="3"/>
      <c r="O22" s="3"/>
      <c r="P22" s="3"/>
      <c r="Q22" s="3"/>
      <c r="R22" s="3"/>
      <c r="S22" s="3"/>
      <c r="T22" s="2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43" t="s">
        <v>65</v>
      </c>
      <c r="B23" s="171" t="s">
        <v>66</v>
      </c>
      <c r="C23" s="174"/>
      <c r="D23" s="174"/>
      <c r="E23" s="174"/>
      <c r="F23" s="174"/>
      <c r="G23" s="175"/>
      <c r="H23" s="34" t="s">
        <v>20</v>
      </c>
      <c r="I23" s="34"/>
      <c r="J23" s="34"/>
      <c r="K23" s="39">
        <v>10000</v>
      </c>
      <c r="L23" s="3"/>
      <c r="M23" s="3"/>
      <c r="N23" s="3"/>
      <c r="O23" s="3"/>
      <c r="P23" s="3"/>
      <c r="Q23" s="3"/>
      <c r="R23" s="3"/>
      <c r="S23" s="3"/>
      <c r="T23" s="2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43" t="s">
        <v>67</v>
      </c>
      <c r="B24" s="171" t="s">
        <v>28</v>
      </c>
      <c r="C24" s="174"/>
      <c r="D24" s="174"/>
      <c r="E24" s="174"/>
      <c r="F24" s="174"/>
      <c r="G24" s="175"/>
      <c r="H24" s="34" t="s">
        <v>20</v>
      </c>
      <c r="I24" s="34"/>
      <c r="J24" s="34"/>
      <c r="K24" s="39">
        <v>10000</v>
      </c>
      <c r="L24" s="3"/>
      <c r="M24" s="3"/>
      <c r="N24" s="3"/>
      <c r="O24" s="3"/>
      <c r="P24" s="3"/>
      <c r="Q24" s="3"/>
      <c r="R24" s="3"/>
      <c r="S24" s="3"/>
      <c r="T24" s="2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43" t="s">
        <v>68</v>
      </c>
      <c r="B25" s="171" t="s">
        <v>69</v>
      </c>
      <c r="C25" s="174"/>
      <c r="D25" s="174"/>
      <c r="E25" s="174"/>
      <c r="F25" s="174"/>
      <c r="G25" s="175"/>
      <c r="H25" s="35" t="s">
        <v>12</v>
      </c>
      <c r="I25" s="34"/>
      <c r="J25" s="34"/>
      <c r="K25" s="39">
        <v>10000</v>
      </c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43" t="s">
        <v>70</v>
      </c>
      <c r="B26" s="176" t="s">
        <v>71</v>
      </c>
      <c r="C26" s="177"/>
      <c r="D26" s="177"/>
      <c r="E26" s="177"/>
      <c r="F26" s="177"/>
      <c r="G26" s="177"/>
      <c r="H26" s="34" t="s">
        <v>12</v>
      </c>
      <c r="I26" s="34"/>
      <c r="J26" s="34"/>
      <c r="K26" s="39">
        <v>10000</v>
      </c>
      <c r="L26" s="3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44" t="s">
        <v>72</v>
      </c>
      <c r="B27" s="176" t="s">
        <v>73</v>
      </c>
      <c r="C27" s="177"/>
      <c r="D27" s="177"/>
      <c r="E27" s="177"/>
      <c r="F27" s="177"/>
      <c r="G27" s="177"/>
      <c r="H27" s="34" t="s">
        <v>12</v>
      </c>
      <c r="I27" s="34"/>
      <c r="J27" s="34"/>
      <c r="K27" s="39">
        <v>15000</v>
      </c>
      <c r="L27" s="3"/>
      <c r="M27" s="3"/>
      <c r="N27" s="3"/>
      <c r="O27" s="3"/>
      <c r="P27" s="3"/>
      <c r="Q27" s="3"/>
      <c r="R27" s="3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44" t="s">
        <v>74</v>
      </c>
      <c r="B28" s="176" t="s">
        <v>75</v>
      </c>
      <c r="C28" s="177"/>
      <c r="D28" s="177"/>
      <c r="E28" s="177"/>
      <c r="F28" s="177"/>
      <c r="G28" s="177"/>
      <c r="H28" s="34" t="s">
        <v>12</v>
      </c>
      <c r="I28" s="34"/>
      <c r="J28" s="34"/>
      <c r="K28" s="39">
        <v>10000</v>
      </c>
      <c r="L28" s="3"/>
      <c r="M28" s="3"/>
      <c r="N28" s="3"/>
      <c r="O28" s="3"/>
      <c r="P28" s="3"/>
      <c r="Q28" s="3"/>
      <c r="R28" s="3"/>
      <c r="S28" s="3"/>
      <c r="T28" s="1"/>
      <c r="U28" s="7" t="s">
        <v>22</v>
      </c>
      <c r="V28" s="7"/>
      <c r="W28" s="7"/>
      <c r="X28" s="7"/>
      <c r="Y28" s="7"/>
      <c r="Z28" s="7"/>
      <c r="AA28" s="2"/>
      <c r="AB28" s="2"/>
      <c r="AC28" s="10" t="s">
        <v>23</v>
      </c>
    </row>
    <row r="29" spans="1:29" x14ac:dyDescent="0.25">
      <c r="A29" s="44" t="s">
        <v>76</v>
      </c>
      <c r="B29" s="176" t="s">
        <v>77</v>
      </c>
      <c r="C29" s="177"/>
      <c r="D29" s="177"/>
      <c r="E29" s="177"/>
      <c r="F29" s="177"/>
      <c r="G29" s="177"/>
      <c r="H29" s="34" t="s">
        <v>12</v>
      </c>
      <c r="I29" s="34"/>
      <c r="J29" s="34"/>
      <c r="K29" s="39">
        <v>15000</v>
      </c>
      <c r="L29" s="3"/>
      <c r="M29" s="3"/>
      <c r="N29" s="3"/>
      <c r="O29" s="3"/>
      <c r="P29" s="3"/>
      <c r="Q29" s="3"/>
      <c r="R29" s="3"/>
      <c r="S29" s="3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44" t="s">
        <v>78</v>
      </c>
      <c r="B30" s="176" t="s">
        <v>27</v>
      </c>
      <c r="C30" s="177"/>
      <c r="D30" s="177"/>
      <c r="E30" s="177"/>
      <c r="F30" s="177"/>
      <c r="G30" s="177"/>
      <c r="H30" s="34" t="s">
        <v>12</v>
      </c>
      <c r="I30" s="34"/>
      <c r="J30" s="34"/>
      <c r="K30" s="39">
        <v>15000</v>
      </c>
      <c r="L30" s="3"/>
      <c r="M30" s="3"/>
      <c r="N30" s="3"/>
      <c r="O30" s="3"/>
      <c r="P30" s="3"/>
      <c r="Q30" s="3"/>
      <c r="R30" s="3"/>
      <c r="S30" s="3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44" t="s">
        <v>79</v>
      </c>
      <c r="B31" s="176" t="s">
        <v>29</v>
      </c>
      <c r="C31" s="177"/>
      <c r="D31" s="177"/>
      <c r="E31" s="177"/>
      <c r="F31" s="177"/>
      <c r="G31" s="177"/>
      <c r="H31" s="34" t="s">
        <v>12</v>
      </c>
      <c r="I31" s="34"/>
      <c r="J31" s="34"/>
      <c r="K31" s="39">
        <v>15000</v>
      </c>
      <c r="L31" s="3"/>
      <c r="M31" s="3"/>
      <c r="N31" s="3"/>
      <c r="O31" s="3"/>
      <c r="P31" s="3"/>
      <c r="Q31" s="3"/>
      <c r="R31" s="3"/>
      <c r="S31" s="3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44" t="s">
        <v>80</v>
      </c>
      <c r="B32" s="176" t="s">
        <v>81</v>
      </c>
      <c r="C32" s="177"/>
      <c r="D32" s="177"/>
      <c r="E32" s="177"/>
      <c r="F32" s="177"/>
      <c r="G32" s="177"/>
      <c r="H32" s="34" t="s">
        <v>12</v>
      </c>
      <c r="I32" s="34"/>
      <c r="J32" s="34"/>
      <c r="K32" s="39">
        <v>15000</v>
      </c>
      <c r="L32" s="3"/>
      <c r="M32" s="3"/>
      <c r="N32" s="3"/>
      <c r="O32" s="3"/>
      <c r="P32" s="3"/>
      <c r="Q32" s="3"/>
      <c r="R32" s="3"/>
      <c r="S32" s="3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45" t="s">
        <v>82</v>
      </c>
      <c r="B33" s="171" t="s">
        <v>30</v>
      </c>
      <c r="C33" s="181"/>
      <c r="D33" s="181"/>
      <c r="E33" s="181"/>
      <c r="F33" s="181"/>
      <c r="G33" s="182"/>
      <c r="H33" s="34" t="s">
        <v>12</v>
      </c>
      <c r="I33" s="34"/>
      <c r="J33" s="34"/>
      <c r="K33" s="39">
        <v>10000</v>
      </c>
      <c r="L33" s="3"/>
      <c r="M33" s="3"/>
      <c r="N33" s="3"/>
      <c r="O33" s="3"/>
      <c r="P33" s="3"/>
      <c r="Q33" s="3"/>
      <c r="R33" s="3"/>
      <c r="S33" s="3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78" t="s">
        <v>166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80"/>
      <c r="L34" s="28"/>
      <c r="M34" s="28"/>
      <c r="N34" s="28"/>
      <c r="O34" s="28"/>
      <c r="P34" s="28"/>
      <c r="Q34" s="28"/>
      <c r="R34" s="28"/>
      <c r="S34" s="28"/>
    </row>
    <row r="35" spans="1:29" x14ac:dyDescent="0.25">
      <c r="A35" s="47" t="s">
        <v>83</v>
      </c>
      <c r="B35" s="195" t="s">
        <v>24</v>
      </c>
      <c r="C35" s="196"/>
      <c r="D35" s="196"/>
      <c r="E35" s="196"/>
      <c r="F35" s="196"/>
      <c r="G35" s="196"/>
      <c r="H35" s="34" t="s">
        <v>12</v>
      </c>
      <c r="I35" s="34">
        <v>1</v>
      </c>
      <c r="J35" s="35" t="s">
        <v>84</v>
      </c>
      <c r="K35" s="39">
        <v>15000</v>
      </c>
      <c r="L35" s="3"/>
      <c r="M35" s="3"/>
      <c r="N35" s="3"/>
      <c r="O35" s="3"/>
      <c r="P35" s="3"/>
      <c r="Q35" s="3"/>
      <c r="R35" s="3"/>
      <c r="S35" s="3"/>
    </row>
    <row r="36" spans="1:29" x14ac:dyDescent="0.25">
      <c r="A36" s="44" t="s">
        <v>85</v>
      </c>
      <c r="B36" s="176" t="s">
        <v>24</v>
      </c>
      <c r="C36" s="177"/>
      <c r="D36" s="177"/>
      <c r="E36" s="177"/>
      <c r="F36" s="177"/>
      <c r="G36" s="177"/>
      <c r="H36" s="34" t="s">
        <v>12</v>
      </c>
      <c r="I36" s="34">
        <v>2</v>
      </c>
      <c r="J36" s="48" t="s">
        <v>86</v>
      </c>
      <c r="K36" s="39">
        <v>30000</v>
      </c>
      <c r="L36" s="3"/>
      <c r="M36" s="3"/>
      <c r="N36" s="3"/>
      <c r="O36" s="3"/>
      <c r="P36" s="3"/>
      <c r="Q36" s="3"/>
      <c r="R36" s="3"/>
      <c r="S36" s="3"/>
    </row>
    <row r="37" spans="1:29" x14ac:dyDescent="0.25">
      <c r="A37" s="44" t="s">
        <v>87</v>
      </c>
      <c r="B37" s="176" t="s">
        <v>88</v>
      </c>
      <c r="C37" s="177"/>
      <c r="D37" s="177"/>
      <c r="E37" s="177"/>
      <c r="F37" s="177"/>
      <c r="G37" s="177"/>
      <c r="H37" s="34" t="s">
        <v>12</v>
      </c>
      <c r="I37" s="34">
        <v>1</v>
      </c>
      <c r="J37" s="35" t="s">
        <v>84</v>
      </c>
      <c r="K37" s="39">
        <v>15000</v>
      </c>
      <c r="L37" s="3"/>
      <c r="M37" s="3"/>
      <c r="N37" s="3"/>
      <c r="O37" s="3"/>
      <c r="P37" s="3"/>
      <c r="Q37" s="3"/>
      <c r="R37" s="3"/>
      <c r="S37" s="3"/>
    </row>
    <row r="38" spans="1:29" x14ac:dyDescent="0.25">
      <c r="A38" s="49" t="s">
        <v>89</v>
      </c>
      <c r="B38" s="171" t="s">
        <v>88</v>
      </c>
      <c r="C38" s="174"/>
      <c r="D38" s="174"/>
      <c r="E38" s="174"/>
      <c r="F38" s="174"/>
      <c r="G38" s="175"/>
      <c r="H38" s="35" t="s">
        <v>12</v>
      </c>
      <c r="I38" s="35">
        <v>2</v>
      </c>
      <c r="J38" s="35" t="s">
        <v>86</v>
      </c>
      <c r="K38" s="39">
        <v>30000</v>
      </c>
      <c r="L38" s="3"/>
      <c r="M38" s="3"/>
      <c r="N38" s="3"/>
      <c r="O38" s="3"/>
      <c r="P38" s="3"/>
      <c r="Q38" s="3"/>
      <c r="R38" s="3"/>
      <c r="S38" s="3"/>
    </row>
    <row r="39" spans="1:29" x14ac:dyDescent="0.25">
      <c r="A39" s="44" t="s">
        <v>90</v>
      </c>
      <c r="B39" s="176" t="s">
        <v>91</v>
      </c>
      <c r="C39" s="177"/>
      <c r="D39" s="177"/>
      <c r="E39" s="177"/>
      <c r="F39" s="177"/>
      <c r="G39" s="177"/>
      <c r="H39" s="34" t="s">
        <v>12</v>
      </c>
      <c r="I39" s="34">
        <v>1</v>
      </c>
      <c r="J39" s="35" t="s">
        <v>84</v>
      </c>
      <c r="K39" s="39">
        <v>15000</v>
      </c>
      <c r="L39" s="3"/>
      <c r="M39" s="3"/>
      <c r="N39" s="3"/>
      <c r="O39" s="3"/>
      <c r="P39" s="3"/>
      <c r="Q39" s="3"/>
      <c r="R39" s="3"/>
      <c r="S39" s="3"/>
    </row>
    <row r="40" spans="1:29" x14ac:dyDescent="0.25">
      <c r="A40" s="44" t="s">
        <v>92</v>
      </c>
      <c r="B40" s="176" t="s">
        <v>91</v>
      </c>
      <c r="C40" s="177"/>
      <c r="D40" s="177"/>
      <c r="E40" s="177"/>
      <c r="F40" s="177"/>
      <c r="G40" s="177"/>
      <c r="H40" s="34" t="s">
        <v>12</v>
      </c>
      <c r="I40" s="34">
        <v>2</v>
      </c>
      <c r="J40" s="35" t="s">
        <v>86</v>
      </c>
      <c r="K40" s="39">
        <v>30000</v>
      </c>
      <c r="L40" s="3"/>
      <c r="M40" s="3"/>
      <c r="N40" s="3"/>
      <c r="O40" s="3"/>
      <c r="P40" s="3"/>
      <c r="Q40" s="3"/>
      <c r="R40" s="3"/>
      <c r="S40" s="3"/>
    </row>
    <row r="41" spans="1:29" x14ac:dyDescent="0.25">
      <c r="A41" s="44" t="s">
        <v>93</v>
      </c>
      <c r="B41" s="176" t="s">
        <v>94</v>
      </c>
      <c r="C41" s="177"/>
      <c r="D41" s="177"/>
      <c r="E41" s="177"/>
      <c r="F41" s="177"/>
      <c r="G41" s="177"/>
      <c r="H41" s="34" t="s">
        <v>12</v>
      </c>
      <c r="I41" s="34">
        <v>1</v>
      </c>
      <c r="J41" s="35" t="s">
        <v>84</v>
      </c>
      <c r="K41" s="39">
        <v>15000</v>
      </c>
      <c r="L41" s="3"/>
      <c r="M41" s="3"/>
      <c r="N41" s="3"/>
      <c r="O41" s="3"/>
      <c r="P41" s="3"/>
      <c r="Q41" s="3"/>
      <c r="R41" s="3"/>
      <c r="S41" s="3"/>
    </row>
    <row r="42" spans="1:29" x14ac:dyDescent="0.25">
      <c r="A42" s="44" t="s">
        <v>95</v>
      </c>
      <c r="B42" s="176" t="s">
        <v>96</v>
      </c>
      <c r="C42" s="177"/>
      <c r="D42" s="177"/>
      <c r="E42" s="177"/>
      <c r="F42" s="177"/>
      <c r="G42" s="177"/>
      <c r="H42" s="34" t="s">
        <v>12</v>
      </c>
      <c r="I42" s="34">
        <v>1</v>
      </c>
      <c r="J42" s="35" t="s">
        <v>84</v>
      </c>
      <c r="K42" s="39">
        <v>15000</v>
      </c>
      <c r="L42" s="3"/>
      <c r="M42" s="3"/>
      <c r="N42" s="3"/>
      <c r="O42" s="3"/>
      <c r="P42" s="3"/>
      <c r="Q42" s="3"/>
      <c r="R42" s="3"/>
      <c r="S42" s="3"/>
    </row>
    <row r="43" spans="1:29" x14ac:dyDescent="0.25">
      <c r="A43" s="44" t="s">
        <v>97</v>
      </c>
      <c r="B43" s="176" t="s">
        <v>96</v>
      </c>
      <c r="C43" s="177"/>
      <c r="D43" s="177"/>
      <c r="E43" s="177"/>
      <c r="F43" s="177"/>
      <c r="G43" s="177"/>
      <c r="H43" s="34" t="s">
        <v>12</v>
      </c>
      <c r="I43" s="34">
        <v>2</v>
      </c>
      <c r="J43" s="35" t="s">
        <v>86</v>
      </c>
      <c r="K43" s="39">
        <v>30000</v>
      </c>
      <c r="L43" s="3"/>
      <c r="M43" s="3"/>
      <c r="N43" s="3"/>
      <c r="O43" s="3"/>
      <c r="P43" s="3"/>
      <c r="Q43" s="3"/>
      <c r="R43" s="3"/>
      <c r="S43" s="3"/>
    </row>
    <row r="44" spans="1:29" x14ac:dyDescent="0.25">
      <c r="A44" s="44" t="s">
        <v>98</v>
      </c>
      <c r="B44" s="176" t="s">
        <v>21</v>
      </c>
      <c r="C44" s="177"/>
      <c r="D44" s="177"/>
      <c r="E44" s="177"/>
      <c r="F44" s="177"/>
      <c r="G44" s="177"/>
      <c r="H44" s="34" t="s">
        <v>12</v>
      </c>
      <c r="I44" s="34">
        <v>1</v>
      </c>
      <c r="J44" s="35" t="s">
        <v>84</v>
      </c>
      <c r="K44" s="39">
        <v>15000</v>
      </c>
      <c r="L44" s="3"/>
      <c r="M44" s="3"/>
      <c r="N44" s="3"/>
      <c r="O44" s="3"/>
      <c r="P44" s="3"/>
      <c r="Q44" s="3"/>
      <c r="R44" s="3"/>
      <c r="S44" s="3"/>
    </row>
    <row r="45" spans="1:29" x14ac:dyDescent="0.25">
      <c r="A45" s="44" t="s">
        <v>99</v>
      </c>
      <c r="B45" s="176" t="s">
        <v>100</v>
      </c>
      <c r="C45" s="177"/>
      <c r="D45" s="177"/>
      <c r="E45" s="177"/>
      <c r="F45" s="177"/>
      <c r="G45" s="177"/>
      <c r="H45" s="34" t="s">
        <v>12</v>
      </c>
      <c r="I45" s="34">
        <v>1</v>
      </c>
      <c r="J45" s="35" t="s">
        <v>101</v>
      </c>
      <c r="K45" s="39">
        <v>15000</v>
      </c>
      <c r="L45" s="3"/>
      <c r="M45" s="3"/>
      <c r="N45" s="3"/>
      <c r="O45" s="3"/>
      <c r="P45" s="3"/>
      <c r="Q45" s="3"/>
      <c r="R45" s="3"/>
      <c r="S45" s="3"/>
    </row>
    <row r="46" spans="1:29" x14ac:dyDescent="0.25">
      <c r="A46" s="44" t="s">
        <v>102</v>
      </c>
      <c r="B46" s="176" t="s">
        <v>100</v>
      </c>
      <c r="C46" s="177"/>
      <c r="D46" s="177"/>
      <c r="E46" s="177"/>
      <c r="F46" s="177"/>
      <c r="G46" s="177"/>
      <c r="H46" s="34" t="s">
        <v>12</v>
      </c>
      <c r="I46" s="34">
        <v>2</v>
      </c>
      <c r="J46" s="35" t="s">
        <v>86</v>
      </c>
      <c r="K46" s="39">
        <v>30000</v>
      </c>
      <c r="L46" s="3"/>
      <c r="M46" s="3"/>
      <c r="N46" s="3"/>
      <c r="O46" s="3"/>
      <c r="P46" s="3"/>
      <c r="Q46" s="3"/>
      <c r="R46" s="3"/>
      <c r="S46" s="3"/>
    </row>
    <row r="47" spans="1:29" x14ac:dyDescent="0.25">
      <c r="A47" s="44" t="s">
        <v>103</v>
      </c>
      <c r="B47" s="176" t="s">
        <v>25</v>
      </c>
      <c r="C47" s="177"/>
      <c r="D47" s="177"/>
      <c r="E47" s="177"/>
      <c r="F47" s="177"/>
      <c r="G47" s="177"/>
      <c r="H47" s="34" t="s">
        <v>12</v>
      </c>
      <c r="I47" s="34">
        <v>1</v>
      </c>
      <c r="J47" s="35" t="s">
        <v>84</v>
      </c>
      <c r="K47" s="39">
        <v>15000</v>
      </c>
      <c r="L47" s="3"/>
      <c r="M47" s="3"/>
      <c r="N47" s="3"/>
      <c r="O47" s="3"/>
      <c r="P47" s="3"/>
      <c r="Q47" s="3"/>
      <c r="R47" s="3"/>
      <c r="S47" s="3"/>
    </row>
    <row r="48" spans="1:29" x14ac:dyDescent="0.25">
      <c r="A48" s="44" t="s">
        <v>104</v>
      </c>
      <c r="B48" s="176" t="s">
        <v>105</v>
      </c>
      <c r="C48" s="177"/>
      <c r="D48" s="177"/>
      <c r="E48" s="177"/>
      <c r="F48" s="177"/>
      <c r="G48" s="177"/>
      <c r="H48" s="34" t="s">
        <v>12</v>
      </c>
      <c r="I48" s="34">
        <v>1</v>
      </c>
      <c r="J48" s="35" t="s">
        <v>84</v>
      </c>
      <c r="K48" s="39">
        <v>15000</v>
      </c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44" t="s">
        <v>106</v>
      </c>
      <c r="B49" s="176" t="s">
        <v>107</v>
      </c>
      <c r="C49" s="177"/>
      <c r="D49" s="177"/>
      <c r="E49" s="177"/>
      <c r="F49" s="177"/>
      <c r="G49" s="177"/>
      <c r="H49" s="34" t="s">
        <v>12</v>
      </c>
      <c r="I49" s="34">
        <v>1</v>
      </c>
      <c r="J49" s="35" t="s">
        <v>84</v>
      </c>
      <c r="K49" s="39">
        <v>15000</v>
      </c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44" t="s">
        <v>108</v>
      </c>
      <c r="B50" s="176" t="s">
        <v>109</v>
      </c>
      <c r="C50" s="177"/>
      <c r="D50" s="177"/>
      <c r="E50" s="177"/>
      <c r="F50" s="177"/>
      <c r="G50" s="177"/>
      <c r="H50" s="34" t="s">
        <v>12</v>
      </c>
      <c r="I50" s="34">
        <v>2</v>
      </c>
      <c r="J50" s="35" t="s">
        <v>86</v>
      </c>
      <c r="K50" s="39">
        <v>30000</v>
      </c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44" t="s">
        <v>110</v>
      </c>
      <c r="B51" s="171" t="s">
        <v>111</v>
      </c>
      <c r="C51" s="181"/>
      <c r="D51" s="181"/>
      <c r="E51" s="181"/>
      <c r="F51" s="181"/>
      <c r="G51" s="182"/>
      <c r="H51" s="34" t="s">
        <v>12</v>
      </c>
      <c r="I51" s="34"/>
      <c r="J51" s="35" t="s">
        <v>84</v>
      </c>
      <c r="K51" s="39">
        <v>15000</v>
      </c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145" t="s">
        <v>167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2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44" t="s">
        <v>112</v>
      </c>
      <c r="B53" s="143" t="s">
        <v>114</v>
      </c>
      <c r="C53" s="143"/>
      <c r="D53" s="143"/>
      <c r="E53" s="143"/>
      <c r="F53" s="143"/>
      <c r="G53" s="143"/>
      <c r="H53" s="34" t="s">
        <v>12</v>
      </c>
      <c r="I53" s="34"/>
      <c r="J53" s="34">
        <v>5</v>
      </c>
      <c r="K53" s="39">
        <v>25000</v>
      </c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44" t="s">
        <v>115</v>
      </c>
      <c r="B54" s="143" t="s">
        <v>116</v>
      </c>
      <c r="C54" s="143"/>
      <c r="D54" s="143"/>
      <c r="E54" s="143"/>
      <c r="F54" s="143"/>
      <c r="G54" s="143"/>
      <c r="H54" s="34" t="s">
        <v>12</v>
      </c>
      <c r="I54" s="34"/>
      <c r="J54" s="34">
        <v>5</v>
      </c>
      <c r="K54" s="39">
        <v>25000</v>
      </c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44" t="s">
        <v>117</v>
      </c>
      <c r="B55" s="143" t="s">
        <v>116</v>
      </c>
      <c r="C55" s="144"/>
      <c r="D55" s="144"/>
      <c r="E55" s="144"/>
      <c r="F55" s="144"/>
      <c r="G55" s="144"/>
      <c r="H55" s="34" t="s">
        <v>12</v>
      </c>
      <c r="I55" s="34"/>
      <c r="J55" s="34">
        <v>4</v>
      </c>
      <c r="K55" s="39">
        <v>20000</v>
      </c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44" t="s">
        <v>118</v>
      </c>
      <c r="B56" s="143" t="s">
        <v>114</v>
      </c>
      <c r="C56" s="144"/>
      <c r="D56" s="144"/>
      <c r="E56" s="144"/>
      <c r="F56" s="144"/>
      <c r="G56" s="144"/>
      <c r="H56" s="34" t="s">
        <v>12</v>
      </c>
      <c r="I56" s="34"/>
      <c r="J56" s="34">
        <v>4</v>
      </c>
      <c r="K56" s="39">
        <v>20000</v>
      </c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145" t="s">
        <v>168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7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44" t="s">
        <v>119</v>
      </c>
      <c r="B58" s="143" t="s">
        <v>41</v>
      </c>
      <c r="C58" s="143"/>
      <c r="D58" s="143"/>
      <c r="E58" s="143"/>
      <c r="F58" s="143"/>
      <c r="G58" s="143"/>
      <c r="H58" s="34" t="s">
        <v>12</v>
      </c>
      <c r="I58" s="34"/>
      <c r="J58" s="34">
        <v>6</v>
      </c>
      <c r="K58" s="39">
        <v>25000</v>
      </c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44" t="s">
        <v>120</v>
      </c>
      <c r="B59" s="143" t="s">
        <v>42</v>
      </c>
      <c r="C59" s="143"/>
      <c r="D59" s="143"/>
      <c r="E59" s="143"/>
      <c r="F59" s="143"/>
      <c r="G59" s="143"/>
      <c r="H59" s="34" t="s">
        <v>12</v>
      </c>
      <c r="I59" s="34"/>
      <c r="J59" s="34">
        <v>5</v>
      </c>
      <c r="K59" s="39">
        <v>30000</v>
      </c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49" t="s">
        <v>121</v>
      </c>
      <c r="B60" s="148" t="s">
        <v>42</v>
      </c>
      <c r="C60" s="149"/>
      <c r="D60" s="149"/>
      <c r="E60" s="149"/>
      <c r="F60" s="149"/>
      <c r="G60" s="150"/>
      <c r="H60" s="35" t="s">
        <v>12</v>
      </c>
      <c r="I60" s="34"/>
      <c r="J60" s="34">
        <v>4</v>
      </c>
      <c r="K60" s="39">
        <v>25000</v>
      </c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44" t="s">
        <v>122</v>
      </c>
      <c r="B61" s="143" t="s">
        <v>42</v>
      </c>
      <c r="C61" s="143"/>
      <c r="D61" s="143"/>
      <c r="E61" s="143"/>
      <c r="F61" s="143"/>
      <c r="G61" s="143"/>
      <c r="H61" s="34" t="s">
        <v>12</v>
      </c>
      <c r="I61" s="34"/>
      <c r="J61" s="34">
        <v>3</v>
      </c>
      <c r="K61" s="39">
        <v>20000</v>
      </c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44" t="s">
        <v>123</v>
      </c>
      <c r="B62" s="143" t="s">
        <v>128</v>
      </c>
      <c r="C62" s="143"/>
      <c r="D62" s="143"/>
      <c r="E62" s="143"/>
      <c r="F62" s="143"/>
      <c r="G62" s="143"/>
      <c r="H62" s="34" t="s">
        <v>12</v>
      </c>
      <c r="I62" s="34"/>
      <c r="J62" s="34">
        <v>5</v>
      </c>
      <c r="K62" s="39">
        <v>30000</v>
      </c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44" t="s">
        <v>124</v>
      </c>
      <c r="B63" s="143" t="s">
        <v>129</v>
      </c>
      <c r="C63" s="144"/>
      <c r="D63" s="144"/>
      <c r="E63" s="144"/>
      <c r="F63" s="144"/>
      <c r="G63" s="144"/>
      <c r="H63" s="34" t="s">
        <v>12</v>
      </c>
      <c r="I63" s="34"/>
      <c r="J63" s="35" t="s">
        <v>130</v>
      </c>
      <c r="K63" s="39">
        <v>20000</v>
      </c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44" t="s">
        <v>125</v>
      </c>
      <c r="B64" s="143" t="s">
        <v>131</v>
      </c>
      <c r="C64" s="144"/>
      <c r="D64" s="144"/>
      <c r="E64" s="144"/>
      <c r="F64" s="144"/>
      <c r="G64" s="144"/>
      <c r="H64" s="34" t="s">
        <v>12</v>
      </c>
      <c r="I64" s="34"/>
      <c r="J64" s="34">
        <v>4</v>
      </c>
      <c r="K64" s="39">
        <v>20000</v>
      </c>
      <c r="L64" s="3"/>
      <c r="M64" s="3"/>
      <c r="N64" s="3"/>
      <c r="O64" s="3"/>
      <c r="P64" s="3"/>
      <c r="Q64" s="3"/>
      <c r="R64" s="3"/>
      <c r="S64" s="3"/>
    </row>
    <row r="65" spans="1:29" x14ac:dyDescent="0.25">
      <c r="A65" s="44" t="s">
        <v>126</v>
      </c>
      <c r="B65" s="143" t="s">
        <v>132</v>
      </c>
      <c r="C65" s="144"/>
      <c r="D65" s="144"/>
      <c r="E65" s="144"/>
      <c r="F65" s="144"/>
      <c r="G65" s="144"/>
      <c r="H65" s="34" t="s">
        <v>12</v>
      </c>
      <c r="I65" s="34">
        <v>1</v>
      </c>
      <c r="J65" s="34">
        <v>4</v>
      </c>
      <c r="K65" s="39">
        <v>20000</v>
      </c>
      <c r="L65" s="25"/>
      <c r="M65" s="25"/>
      <c r="N65" s="25"/>
      <c r="O65" s="25"/>
      <c r="P65" s="25"/>
      <c r="Q65" s="25"/>
      <c r="R65" s="25"/>
      <c r="S65" s="25"/>
    </row>
    <row r="66" spans="1:29" x14ac:dyDescent="0.25">
      <c r="A66" s="44" t="s">
        <v>127</v>
      </c>
      <c r="B66" s="148" t="s">
        <v>133</v>
      </c>
      <c r="C66" s="149"/>
      <c r="D66" s="149"/>
      <c r="E66" s="149"/>
      <c r="F66" s="149"/>
      <c r="G66" s="150"/>
      <c r="H66" s="34" t="s">
        <v>20</v>
      </c>
      <c r="I66" s="34">
        <v>2</v>
      </c>
      <c r="J66" s="34">
        <v>5</v>
      </c>
      <c r="K66" s="39">
        <v>25000</v>
      </c>
      <c r="L66" s="25"/>
      <c r="M66" s="25"/>
      <c r="N66" s="25"/>
      <c r="O66" s="25"/>
      <c r="P66" s="25"/>
      <c r="Q66" s="25"/>
      <c r="R66" s="25"/>
      <c r="S66" s="25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44" t="s">
        <v>134</v>
      </c>
      <c r="B67" s="148" t="s">
        <v>135</v>
      </c>
      <c r="C67" s="149"/>
      <c r="D67" s="149"/>
      <c r="E67" s="149"/>
      <c r="F67" s="149"/>
      <c r="G67" s="150"/>
      <c r="H67" s="34" t="s">
        <v>20</v>
      </c>
      <c r="I67" s="34">
        <v>1</v>
      </c>
      <c r="J67" s="35">
        <v>5</v>
      </c>
      <c r="K67" s="39">
        <v>25000</v>
      </c>
      <c r="L67" s="25"/>
      <c r="M67" s="25"/>
      <c r="N67" s="25"/>
      <c r="O67" s="25"/>
      <c r="P67" s="25"/>
      <c r="Q67" s="25"/>
      <c r="R67" s="25"/>
      <c r="S67" s="25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44" t="s">
        <v>136</v>
      </c>
      <c r="B68" s="171" t="s">
        <v>135</v>
      </c>
      <c r="C68" s="172"/>
      <c r="D68" s="172"/>
      <c r="E68" s="172"/>
      <c r="F68" s="172"/>
      <c r="G68" s="173"/>
      <c r="H68" s="34" t="s">
        <v>20</v>
      </c>
      <c r="I68" s="34">
        <v>1</v>
      </c>
      <c r="J68" s="35">
        <v>6</v>
      </c>
      <c r="K68" s="39">
        <v>30000</v>
      </c>
      <c r="L68" s="25"/>
      <c r="M68" s="25"/>
      <c r="N68" s="25"/>
      <c r="O68" s="25"/>
      <c r="P68" s="25"/>
      <c r="Q68" s="25"/>
      <c r="R68" s="25"/>
      <c r="S68" s="25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44" t="s">
        <v>137</v>
      </c>
      <c r="B69" s="171" t="s">
        <v>138</v>
      </c>
      <c r="C69" s="172"/>
      <c r="D69" s="172"/>
      <c r="E69" s="172"/>
      <c r="F69" s="172"/>
      <c r="G69" s="173"/>
      <c r="H69" s="34" t="s">
        <v>20</v>
      </c>
      <c r="I69" s="34"/>
      <c r="J69" s="35"/>
      <c r="K69" s="39">
        <v>10000</v>
      </c>
      <c r="L69" s="25"/>
      <c r="M69" s="25"/>
      <c r="N69" s="25"/>
      <c r="O69" s="25"/>
      <c r="P69" s="25"/>
      <c r="Q69" s="25"/>
      <c r="R69" s="25"/>
      <c r="S69" s="25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46"/>
      <c r="B70" s="51"/>
      <c r="C70" s="51"/>
      <c r="D70" s="51"/>
      <c r="E70" s="51"/>
      <c r="F70" s="51"/>
      <c r="G70" s="51"/>
      <c r="H70" s="50"/>
      <c r="I70" s="50"/>
      <c r="J70" s="50"/>
      <c r="K70" s="52"/>
      <c r="L70" s="25"/>
      <c r="M70" s="25"/>
      <c r="N70" s="25"/>
      <c r="O70" s="25"/>
      <c r="P70" s="25"/>
      <c r="Q70" s="25"/>
      <c r="R70" s="25"/>
      <c r="S70" s="25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70" t="s">
        <v>140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21"/>
      <c r="M71" s="21"/>
      <c r="N71" s="21"/>
      <c r="O71" s="21"/>
      <c r="P71" s="21"/>
      <c r="Q71" s="21"/>
      <c r="R71" s="21"/>
      <c r="S71" s="2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45" t="s">
        <v>169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7"/>
      <c r="L72" s="20"/>
      <c r="M72" s="20"/>
      <c r="N72" s="20"/>
      <c r="O72" s="20"/>
      <c r="P72" s="20"/>
      <c r="Q72" s="20"/>
      <c r="R72" s="20"/>
      <c r="S72" s="20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44" t="s">
        <v>40</v>
      </c>
      <c r="B73" s="143" t="s">
        <v>141</v>
      </c>
      <c r="C73" s="143"/>
      <c r="D73" s="143"/>
      <c r="E73" s="143"/>
      <c r="F73" s="143"/>
      <c r="G73" s="143"/>
      <c r="H73" s="34" t="s">
        <v>12</v>
      </c>
      <c r="I73" s="34"/>
      <c r="J73" s="34">
        <v>1</v>
      </c>
      <c r="K73" s="39">
        <v>10000</v>
      </c>
      <c r="L73" s="22"/>
      <c r="M73" s="22"/>
      <c r="N73" s="22"/>
      <c r="O73" s="22"/>
      <c r="P73" s="22"/>
      <c r="Q73" s="22"/>
      <c r="R73" s="22"/>
      <c r="S73" s="22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44" t="s">
        <v>43</v>
      </c>
      <c r="B74" s="143" t="s">
        <v>141</v>
      </c>
      <c r="C74" s="143"/>
      <c r="D74" s="143"/>
      <c r="E74" s="143"/>
      <c r="F74" s="143"/>
      <c r="G74" s="143"/>
      <c r="H74" s="34" t="s">
        <v>12</v>
      </c>
      <c r="I74" s="34"/>
      <c r="J74" s="34">
        <v>2</v>
      </c>
      <c r="K74" s="39">
        <v>20000</v>
      </c>
      <c r="L74" s="23"/>
      <c r="M74" s="23"/>
      <c r="N74" s="23"/>
      <c r="O74" s="23"/>
      <c r="P74" s="23"/>
      <c r="Q74" s="23"/>
      <c r="R74" s="23"/>
      <c r="S74" s="23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34" t="s">
        <v>204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4"/>
      <c r="L75" s="23"/>
      <c r="M75" s="23"/>
      <c r="N75" s="23"/>
      <c r="O75" s="23"/>
      <c r="P75" s="23"/>
      <c r="Q75" s="23"/>
      <c r="R75" s="23"/>
      <c r="S75" s="23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72" t="s">
        <v>45</v>
      </c>
      <c r="B76" s="143" t="s">
        <v>141</v>
      </c>
      <c r="C76" s="143"/>
      <c r="D76" s="143"/>
      <c r="E76" s="143"/>
      <c r="F76" s="143"/>
      <c r="G76" s="143"/>
      <c r="H76" s="34" t="s">
        <v>12</v>
      </c>
      <c r="I76" s="34"/>
      <c r="J76" s="34">
        <v>3</v>
      </c>
      <c r="K76" s="39">
        <v>30000</v>
      </c>
      <c r="L76" s="23"/>
      <c r="M76" s="23"/>
      <c r="N76" s="23"/>
      <c r="O76" s="23"/>
      <c r="P76" s="23"/>
      <c r="Q76" s="23"/>
      <c r="R76" s="23"/>
      <c r="S76" s="23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79" t="s">
        <v>47</v>
      </c>
      <c r="B77" s="148" t="s">
        <v>142</v>
      </c>
      <c r="C77" s="149"/>
      <c r="D77" s="149"/>
      <c r="E77" s="149"/>
      <c r="F77" s="149"/>
      <c r="G77" s="150"/>
      <c r="H77" s="35" t="s">
        <v>12</v>
      </c>
      <c r="I77" s="34"/>
      <c r="J77" s="34">
        <v>2</v>
      </c>
      <c r="K77" s="39">
        <v>20000</v>
      </c>
      <c r="L77" s="4"/>
      <c r="M77" s="4"/>
      <c r="N77" s="4"/>
      <c r="O77" s="4"/>
      <c r="P77" s="4"/>
      <c r="Q77" s="4"/>
      <c r="R77" s="4"/>
      <c r="S77" s="4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72" t="s">
        <v>49</v>
      </c>
      <c r="B78" s="143" t="s">
        <v>142</v>
      </c>
      <c r="C78" s="143"/>
      <c r="D78" s="143"/>
      <c r="E78" s="143"/>
      <c r="F78" s="143"/>
      <c r="G78" s="143"/>
      <c r="H78" s="34" t="s">
        <v>12</v>
      </c>
      <c r="I78" s="34"/>
      <c r="J78" s="34">
        <v>3</v>
      </c>
      <c r="K78" s="39">
        <v>30000</v>
      </c>
      <c r="L78" s="4"/>
      <c r="M78" s="4"/>
      <c r="N78" s="4"/>
      <c r="O78" s="4"/>
      <c r="P78" s="4"/>
      <c r="Q78" s="4"/>
      <c r="R78" s="4"/>
      <c r="S78" s="4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72" t="s">
        <v>51</v>
      </c>
      <c r="B79" s="143" t="s">
        <v>143</v>
      </c>
      <c r="C79" s="143"/>
      <c r="D79" s="143"/>
      <c r="E79" s="143"/>
      <c r="F79" s="143"/>
      <c r="G79" s="143"/>
      <c r="H79" s="34" t="s">
        <v>12</v>
      </c>
      <c r="I79" s="34"/>
      <c r="J79" s="34">
        <v>3</v>
      </c>
      <c r="K79" s="39">
        <v>30000</v>
      </c>
      <c r="L79" s="4"/>
      <c r="M79" s="4"/>
      <c r="N79" s="4"/>
      <c r="O79" s="4"/>
      <c r="P79" s="4"/>
      <c r="Q79" s="4"/>
      <c r="R79" s="4"/>
      <c r="S79" s="4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72" t="s">
        <v>53</v>
      </c>
      <c r="B80" s="143" t="s">
        <v>144</v>
      </c>
      <c r="C80" s="144"/>
      <c r="D80" s="144"/>
      <c r="E80" s="144"/>
      <c r="F80" s="144"/>
      <c r="G80" s="144"/>
      <c r="H80" s="34" t="s">
        <v>12</v>
      </c>
      <c r="I80" s="34"/>
      <c r="J80" s="35">
        <v>2</v>
      </c>
      <c r="K80" s="39">
        <v>20000</v>
      </c>
      <c r="L80" s="4"/>
      <c r="M80" s="4"/>
      <c r="N80" s="4"/>
      <c r="O80" s="4"/>
      <c r="P80" s="4"/>
      <c r="Q80" s="4"/>
      <c r="R80" s="4"/>
      <c r="S80" s="4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72" t="s">
        <v>55</v>
      </c>
      <c r="B81" s="143" t="s">
        <v>144</v>
      </c>
      <c r="C81" s="144"/>
      <c r="D81" s="144"/>
      <c r="E81" s="144"/>
      <c r="F81" s="144"/>
      <c r="G81" s="144"/>
      <c r="H81" s="34" t="s">
        <v>12</v>
      </c>
      <c r="I81" s="34"/>
      <c r="J81" s="34">
        <v>3</v>
      </c>
      <c r="K81" s="39">
        <v>30000</v>
      </c>
      <c r="L81" s="4"/>
      <c r="M81" s="4"/>
      <c r="N81" s="4"/>
      <c r="O81" s="4"/>
      <c r="P81" s="4"/>
      <c r="Q81" s="4"/>
      <c r="R81" s="4"/>
      <c r="S81" s="4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72" t="s">
        <v>57</v>
      </c>
      <c r="B82" s="143" t="s">
        <v>145</v>
      </c>
      <c r="C82" s="144"/>
      <c r="D82" s="144"/>
      <c r="E82" s="144"/>
      <c r="F82" s="144"/>
      <c r="G82" s="144"/>
      <c r="H82" s="34" t="s">
        <v>12</v>
      </c>
      <c r="I82" s="34"/>
      <c r="J82" s="34">
        <v>2</v>
      </c>
      <c r="K82" s="39">
        <v>20000</v>
      </c>
      <c r="L82" s="3"/>
      <c r="M82" s="3"/>
      <c r="N82" s="3"/>
      <c r="O82" s="3"/>
      <c r="P82" s="3"/>
      <c r="Q82" s="3"/>
      <c r="R82" s="3"/>
      <c r="S82" s="3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72" t="s">
        <v>59</v>
      </c>
      <c r="B83" s="148" t="s">
        <v>145</v>
      </c>
      <c r="C83" s="149"/>
      <c r="D83" s="149"/>
      <c r="E83" s="149"/>
      <c r="F83" s="149"/>
      <c r="G83" s="150"/>
      <c r="H83" s="34" t="s">
        <v>20</v>
      </c>
      <c r="I83" s="34"/>
      <c r="J83" s="34">
        <v>3</v>
      </c>
      <c r="K83" s="39">
        <v>30000</v>
      </c>
      <c r="L83" s="3"/>
      <c r="M83" s="3"/>
      <c r="N83" s="3"/>
      <c r="O83" s="3"/>
      <c r="P83" s="3"/>
      <c r="Q83" s="3"/>
      <c r="R83" s="3"/>
      <c r="S83" s="3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72" t="s">
        <v>61</v>
      </c>
      <c r="B84" s="148" t="s">
        <v>135</v>
      </c>
      <c r="C84" s="149"/>
      <c r="D84" s="149"/>
      <c r="E84" s="149"/>
      <c r="F84" s="149"/>
      <c r="G84" s="150"/>
      <c r="H84" s="34" t="s">
        <v>20</v>
      </c>
      <c r="I84" s="34"/>
      <c r="J84" s="35">
        <v>5</v>
      </c>
      <c r="K84" s="39">
        <v>35000</v>
      </c>
      <c r="L84" s="3"/>
      <c r="M84" s="3"/>
      <c r="N84" s="3"/>
      <c r="O84" s="3"/>
      <c r="P84" s="3"/>
      <c r="Q84" s="3"/>
      <c r="R84" s="3"/>
      <c r="S84" s="3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45" t="s">
        <v>170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2"/>
      <c r="L85" s="3"/>
      <c r="M85" s="3"/>
      <c r="N85" s="3"/>
      <c r="O85" s="3"/>
      <c r="P85" s="3"/>
      <c r="Q85" s="3"/>
      <c r="R85" s="3"/>
      <c r="S85" s="3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44" t="s">
        <v>83</v>
      </c>
      <c r="B86" s="143" t="s">
        <v>146</v>
      </c>
      <c r="C86" s="143"/>
      <c r="D86" s="143"/>
      <c r="E86" s="143"/>
      <c r="F86" s="143"/>
      <c r="G86" s="143"/>
      <c r="H86" s="34" t="s">
        <v>12</v>
      </c>
      <c r="I86" s="34"/>
      <c r="J86" s="34">
        <v>1</v>
      </c>
      <c r="K86" s="39">
        <v>10000</v>
      </c>
    </row>
    <row r="87" spans="1:29" ht="15" customHeight="1" x14ac:dyDescent="0.25">
      <c r="A87" s="44" t="s">
        <v>85</v>
      </c>
      <c r="B87" s="143" t="s">
        <v>146</v>
      </c>
      <c r="C87" s="143"/>
      <c r="D87" s="143"/>
      <c r="E87" s="143"/>
      <c r="F87" s="143"/>
      <c r="G87" s="143"/>
      <c r="H87" s="34" t="s">
        <v>12</v>
      </c>
      <c r="I87" s="34"/>
      <c r="J87" s="34">
        <v>2</v>
      </c>
      <c r="K87" s="39">
        <v>20000</v>
      </c>
    </row>
    <row r="88" spans="1:29" x14ac:dyDescent="0.25">
      <c r="A88" s="49" t="s">
        <v>87</v>
      </c>
      <c r="B88" s="148" t="s">
        <v>146</v>
      </c>
      <c r="C88" s="149"/>
      <c r="D88" s="149"/>
      <c r="E88" s="149"/>
      <c r="F88" s="149"/>
      <c r="G88" s="150"/>
      <c r="H88" s="35" t="s">
        <v>12</v>
      </c>
      <c r="I88" s="34"/>
      <c r="J88" s="34">
        <v>3</v>
      </c>
      <c r="K88" s="39">
        <v>30000</v>
      </c>
    </row>
    <row r="89" spans="1:29" ht="15" customHeight="1" x14ac:dyDescent="0.25">
      <c r="A89" s="44" t="s">
        <v>89</v>
      </c>
      <c r="B89" s="143" t="s">
        <v>147</v>
      </c>
      <c r="C89" s="143"/>
      <c r="D89" s="143"/>
      <c r="E89" s="143"/>
      <c r="F89" s="143"/>
      <c r="G89" s="143"/>
      <c r="H89" s="34" t="s">
        <v>12</v>
      </c>
      <c r="I89" s="34"/>
      <c r="J89" s="34">
        <v>1</v>
      </c>
      <c r="K89" s="39">
        <v>10000</v>
      </c>
    </row>
    <row r="90" spans="1:29" ht="15" customHeight="1" x14ac:dyDescent="0.25">
      <c r="A90" s="44" t="s">
        <v>90</v>
      </c>
      <c r="B90" s="143" t="s">
        <v>147</v>
      </c>
      <c r="C90" s="143"/>
      <c r="D90" s="143"/>
      <c r="E90" s="143"/>
      <c r="F90" s="143"/>
      <c r="G90" s="143"/>
      <c r="H90" s="34" t="s">
        <v>12</v>
      </c>
      <c r="I90" s="34"/>
      <c r="J90" s="34">
        <v>2</v>
      </c>
      <c r="K90" s="39">
        <v>20000</v>
      </c>
    </row>
    <row r="91" spans="1:29" ht="15" customHeight="1" x14ac:dyDescent="0.25">
      <c r="A91" s="44" t="s">
        <v>89</v>
      </c>
      <c r="B91" s="143" t="s">
        <v>147</v>
      </c>
      <c r="C91" s="143"/>
      <c r="D91" s="143"/>
      <c r="E91" s="143"/>
      <c r="F91" s="143"/>
      <c r="G91" s="143"/>
      <c r="H91" s="34" t="s">
        <v>12</v>
      </c>
      <c r="I91" s="34"/>
      <c r="J91" s="34">
        <v>3</v>
      </c>
      <c r="K91" s="39">
        <v>30000</v>
      </c>
    </row>
    <row r="92" spans="1:29" ht="15" customHeight="1" x14ac:dyDescent="0.25">
      <c r="A92" s="44" t="s">
        <v>92</v>
      </c>
      <c r="B92" s="143" t="s">
        <v>148</v>
      </c>
      <c r="C92" s="144"/>
      <c r="D92" s="144"/>
      <c r="E92" s="144"/>
      <c r="F92" s="144"/>
      <c r="G92" s="144"/>
      <c r="H92" s="34" t="s">
        <v>12</v>
      </c>
      <c r="I92" s="34"/>
      <c r="J92" s="35">
        <v>2</v>
      </c>
      <c r="K92" s="39">
        <v>20000</v>
      </c>
    </row>
    <row r="93" spans="1:29" ht="15" customHeight="1" x14ac:dyDescent="0.25">
      <c r="A93" s="134" t="s">
        <v>204</v>
      </c>
      <c r="B93" s="135"/>
      <c r="C93" s="135"/>
      <c r="D93" s="135"/>
      <c r="E93" s="135"/>
      <c r="F93" s="135"/>
      <c r="G93" s="135"/>
      <c r="H93" s="135"/>
      <c r="I93" s="135"/>
      <c r="J93" s="135"/>
      <c r="K93" s="136"/>
    </row>
    <row r="94" spans="1:29" ht="15" customHeight="1" x14ac:dyDescent="0.25">
      <c r="A94" s="72" t="s">
        <v>93</v>
      </c>
      <c r="B94" s="153" t="s">
        <v>149</v>
      </c>
      <c r="C94" s="149"/>
      <c r="D94" s="149"/>
      <c r="E94" s="149"/>
      <c r="F94" s="149"/>
      <c r="G94" s="150"/>
      <c r="H94" s="34" t="s">
        <v>12</v>
      </c>
      <c r="I94" s="34"/>
      <c r="J94" s="35">
        <v>1</v>
      </c>
      <c r="K94" s="39">
        <v>5000</v>
      </c>
    </row>
    <row r="95" spans="1:29" ht="15" customHeight="1" x14ac:dyDescent="0.25">
      <c r="A95" s="190"/>
      <c r="B95" s="191"/>
      <c r="C95" s="191"/>
      <c r="D95" s="191"/>
      <c r="E95" s="191"/>
      <c r="F95" s="191"/>
      <c r="G95" s="191"/>
      <c r="H95" s="191"/>
      <c r="I95" s="191"/>
      <c r="J95" s="191"/>
      <c r="K95" s="192"/>
    </row>
    <row r="96" spans="1:29" x14ac:dyDescent="0.25">
      <c r="A96" s="72" t="s">
        <v>95</v>
      </c>
      <c r="B96" s="143" t="s">
        <v>149</v>
      </c>
      <c r="C96" s="144"/>
      <c r="D96" s="144"/>
      <c r="E96" s="144"/>
      <c r="F96" s="144"/>
      <c r="G96" s="144"/>
      <c r="H96" s="34" t="s">
        <v>12</v>
      </c>
      <c r="I96" s="34"/>
      <c r="J96" s="34">
        <v>2</v>
      </c>
      <c r="K96" s="39">
        <v>10000</v>
      </c>
    </row>
    <row r="97" spans="1:11" ht="15" customHeight="1" x14ac:dyDescent="0.25">
      <c r="A97" s="72" t="s">
        <v>97</v>
      </c>
      <c r="B97" s="143" t="s">
        <v>149</v>
      </c>
      <c r="C97" s="144"/>
      <c r="D97" s="144"/>
      <c r="E97" s="144"/>
      <c r="F97" s="144"/>
      <c r="G97" s="144"/>
      <c r="H97" s="34" t="s">
        <v>12</v>
      </c>
      <c r="I97" s="34"/>
      <c r="J97" s="34">
        <v>3</v>
      </c>
      <c r="K97" s="39">
        <v>20000</v>
      </c>
    </row>
    <row r="98" spans="1:11" x14ac:dyDescent="0.25">
      <c r="A98" s="72" t="s">
        <v>98</v>
      </c>
      <c r="B98" s="148" t="s">
        <v>149</v>
      </c>
      <c r="C98" s="149"/>
      <c r="D98" s="149"/>
      <c r="E98" s="149"/>
      <c r="F98" s="149"/>
      <c r="G98" s="150"/>
      <c r="H98" s="34" t="s">
        <v>20</v>
      </c>
      <c r="I98" s="34"/>
      <c r="J98" s="34">
        <v>4</v>
      </c>
      <c r="K98" s="39">
        <v>30000</v>
      </c>
    </row>
    <row r="99" spans="1:11" s="55" customFormat="1" ht="15.75" customHeight="1" x14ac:dyDescent="0.25">
      <c r="A99" s="145" t="s">
        <v>171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7"/>
    </row>
    <row r="100" spans="1:11" x14ac:dyDescent="0.25">
      <c r="A100" s="44" t="s">
        <v>112</v>
      </c>
      <c r="B100" s="143" t="s">
        <v>150</v>
      </c>
      <c r="C100" s="143"/>
      <c r="D100" s="143"/>
      <c r="E100" s="143"/>
      <c r="F100" s="143"/>
      <c r="G100" s="143"/>
      <c r="H100" s="34" t="s">
        <v>12</v>
      </c>
      <c r="I100" s="34"/>
      <c r="J100" s="34">
        <v>1</v>
      </c>
      <c r="K100" s="39">
        <v>10000</v>
      </c>
    </row>
    <row r="101" spans="1:11" ht="15" customHeight="1" x14ac:dyDescent="0.25">
      <c r="A101" s="44" t="s">
        <v>115</v>
      </c>
      <c r="B101" s="143" t="s">
        <v>150</v>
      </c>
      <c r="C101" s="143"/>
      <c r="D101" s="143"/>
      <c r="E101" s="143"/>
      <c r="F101" s="143"/>
      <c r="G101" s="143"/>
      <c r="H101" s="34" t="s">
        <v>12</v>
      </c>
      <c r="I101" s="34"/>
      <c r="J101" s="34">
        <v>3</v>
      </c>
      <c r="K101" s="39">
        <v>20000</v>
      </c>
    </row>
    <row r="102" spans="1:11" x14ac:dyDescent="0.25">
      <c r="A102" s="49" t="s">
        <v>117</v>
      </c>
      <c r="B102" s="148" t="s">
        <v>151</v>
      </c>
      <c r="C102" s="149"/>
      <c r="D102" s="149"/>
      <c r="E102" s="149"/>
      <c r="F102" s="149"/>
      <c r="G102" s="150"/>
      <c r="H102" s="35" t="s">
        <v>12</v>
      </c>
      <c r="I102" s="34"/>
      <c r="J102" s="34">
        <v>1</v>
      </c>
      <c r="K102" s="39">
        <v>10000</v>
      </c>
    </row>
    <row r="103" spans="1:11" ht="15" customHeight="1" x14ac:dyDescent="0.25">
      <c r="A103" s="44" t="s">
        <v>118</v>
      </c>
      <c r="B103" s="143" t="s">
        <v>152</v>
      </c>
      <c r="C103" s="143"/>
      <c r="D103" s="143"/>
      <c r="E103" s="143"/>
      <c r="F103" s="143"/>
      <c r="G103" s="143"/>
      <c r="H103" s="34" t="s">
        <v>12</v>
      </c>
      <c r="I103" s="34"/>
      <c r="J103" s="34">
        <v>1</v>
      </c>
      <c r="K103" s="39">
        <v>10000</v>
      </c>
    </row>
    <row r="104" spans="1:11" ht="15" customHeight="1" x14ac:dyDescent="0.25">
      <c r="A104" s="44" t="s">
        <v>153</v>
      </c>
      <c r="B104" s="143" t="s">
        <v>81</v>
      </c>
      <c r="C104" s="143"/>
      <c r="D104" s="143"/>
      <c r="E104" s="143"/>
      <c r="F104" s="143"/>
      <c r="G104" s="143"/>
      <c r="H104" s="34" t="s">
        <v>12</v>
      </c>
      <c r="I104" s="34"/>
      <c r="J104" s="34">
        <v>2</v>
      </c>
      <c r="K104" s="39">
        <v>20000</v>
      </c>
    </row>
    <row r="105" spans="1:11" ht="15" customHeight="1" x14ac:dyDescent="0.25">
      <c r="A105" s="44" t="s">
        <v>154</v>
      </c>
      <c r="B105" s="143" t="s">
        <v>155</v>
      </c>
      <c r="C105" s="143"/>
      <c r="D105" s="143"/>
      <c r="E105" s="143"/>
      <c r="F105" s="143"/>
      <c r="G105" s="143"/>
      <c r="H105" s="34" t="s">
        <v>12</v>
      </c>
      <c r="I105" s="34"/>
      <c r="J105" s="34">
        <v>1</v>
      </c>
      <c r="K105" s="39">
        <v>10000</v>
      </c>
    </row>
    <row r="106" spans="1:11" s="55" customFormat="1" ht="15" customHeight="1" x14ac:dyDescent="0.25">
      <c r="A106" s="145" t="s">
        <v>172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7"/>
    </row>
    <row r="107" spans="1:11" x14ac:dyDescent="0.25">
      <c r="A107" s="44" t="s">
        <v>119</v>
      </c>
      <c r="B107" s="143" t="s">
        <v>156</v>
      </c>
      <c r="C107" s="144"/>
      <c r="D107" s="144"/>
      <c r="E107" s="144"/>
      <c r="F107" s="144"/>
      <c r="G107" s="144"/>
      <c r="H107" s="34" t="s">
        <v>12</v>
      </c>
      <c r="I107" s="34"/>
      <c r="J107" s="34">
        <v>1</v>
      </c>
      <c r="K107" s="39">
        <v>10000</v>
      </c>
    </row>
    <row r="108" spans="1:11" s="53" customFormat="1" x14ac:dyDescent="0.25">
      <c r="A108" s="46"/>
      <c r="B108" s="56"/>
      <c r="C108" s="57"/>
      <c r="D108" s="57"/>
      <c r="E108" s="57"/>
      <c r="F108" s="57"/>
      <c r="G108" s="57"/>
      <c r="H108" s="50"/>
      <c r="I108" s="50"/>
      <c r="J108" s="50"/>
      <c r="K108" s="52"/>
    </row>
    <row r="109" spans="1:11" s="53" customFormat="1" x14ac:dyDescent="0.25">
      <c r="A109" s="46"/>
      <c r="B109" s="56"/>
      <c r="C109" s="57"/>
      <c r="D109" s="57"/>
      <c r="E109" s="57"/>
      <c r="F109" s="57"/>
      <c r="G109" s="57"/>
      <c r="H109" s="50"/>
      <c r="I109" s="50"/>
      <c r="J109" s="50"/>
      <c r="K109" s="52"/>
    </row>
    <row r="110" spans="1:11" x14ac:dyDescent="0.25">
      <c r="A110" s="163" t="s">
        <v>31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5"/>
    </row>
    <row r="111" spans="1:11" x14ac:dyDescent="0.25">
      <c r="A111" s="166" t="s">
        <v>32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</row>
    <row r="112" spans="1:11" ht="27.75" customHeight="1" x14ac:dyDescent="0.25">
      <c r="A112" s="31" t="s">
        <v>8</v>
      </c>
      <c r="B112" s="157" t="s">
        <v>9</v>
      </c>
      <c r="C112" s="158"/>
      <c r="D112" s="158"/>
      <c r="E112" s="158"/>
      <c r="F112" s="158"/>
      <c r="G112" s="159"/>
      <c r="H112" s="31" t="s">
        <v>10</v>
      </c>
      <c r="I112" s="31" t="s">
        <v>113</v>
      </c>
      <c r="J112" s="31" t="s">
        <v>157</v>
      </c>
      <c r="K112" s="31" t="s">
        <v>11</v>
      </c>
    </row>
    <row r="113" spans="1:11" x14ac:dyDescent="0.25">
      <c r="A113" s="17">
        <v>1.1000000000000001</v>
      </c>
      <c r="B113" s="154" t="s">
        <v>33</v>
      </c>
      <c r="C113" s="155"/>
      <c r="D113" s="155"/>
      <c r="E113" s="155"/>
      <c r="F113" s="155"/>
      <c r="G113" s="156"/>
      <c r="H113" s="24" t="s">
        <v>12</v>
      </c>
      <c r="I113" s="24"/>
      <c r="J113" s="24"/>
      <c r="K113" s="58">
        <v>170000</v>
      </c>
    </row>
    <row r="114" spans="1:11" x14ac:dyDescent="0.25">
      <c r="A114" s="17">
        <v>1.2</v>
      </c>
      <c r="B114" s="154" t="s">
        <v>34</v>
      </c>
      <c r="C114" s="155"/>
      <c r="D114" s="155"/>
      <c r="E114" s="155"/>
      <c r="F114" s="155"/>
      <c r="G114" s="156"/>
      <c r="H114" s="24" t="s">
        <v>12</v>
      </c>
      <c r="I114" s="24"/>
      <c r="J114" s="24"/>
      <c r="K114" s="58">
        <v>200000</v>
      </c>
    </row>
    <row r="116" spans="1:11" x14ac:dyDescent="0.25">
      <c r="A116" s="163" t="s">
        <v>35</v>
      </c>
      <c r="B116" s="164"/>
      <c r="C116" s="164"/>
      <c r="D116" s="164"/>
      <c r="E116" s="164"/>
      <c r="F116" s="164"/>
      <c r="G116" s="164"/>
      <c r="H116" s="164"/>
      <c r="I116" s="164"/>
      <c r="J116" s="164"/>
      <c r="K116" s="165"/>
    </row>
    <row r="117" spans="1:11" x14ac:dyDescent="0.25">
      <c r="A117" s="166" t="s">
        <v>36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</row>
    <row r="118" spans="1:11" x14ac:dyDescent="0.25">
      <c r="A118" s="31" t="s">
        <v>8</v>
      </c>
      <c r="B118" s="157" t="s">
        <v>9</v>
      </c>
      <c r="C118" s="158"/>
      <c r="D118" s="158"/>
      <c r="E118" s="158"/>
      <c r="F118" s="158"/>
      <c r="G118" s="159"/>
      <c r="H118" s="31" t="s">
        <v>10</v>
      </c>
      <c r="I118" s="31" t="s">
        <v>113</v>
      </c>
      <c r="J118" s="31" t="s">
        <v>158</v>
      </c>
      <c r="K118" s="31" t="s">
        <v>11</v>
      </c>
    </row>
    <row r="119" spans="1:11" x14ac:dyDescent="0.25">
      <c r="A119" s="17">
        <v>1.1000000000000001</v>
      </c>
      <c r="B119" s="154" t="s">
        <v>37</v>
      </c>
      <c r="C119" s="155"/>
      <c r="D119" s="155"/>
      <c r="E119" s="155"/>
      <c r="F119" s="155"/>
      <c r="G119" s="156"/>
      <c r="H119" s="24" t="s">
        <v>12</v>
      </c>
      <c r="I119" s="24"/>
      <c r="J119" s="24"/>
      <c r="K119" s="58">
        <v>1200</v>
      </c>
    </row>
    <row r="120" spans="1:11" x14ac:dyDescent="0.25">
      <c r="A120" s="17">
        <v>1.2</v>
      </c>
      <c r="B120" s="154" t="s">
        <v>38</v>
      </c>
      <c r="C120" s="155"/>
      <c r="D120" s="155"/>
      <c r="E120" s="155"/>
      <c r="F120" s="155"/>
      <c r="G120" s="156"/>
      <c r="H120" s="24" t="s">
        <v>12</v>
      </c>
      <c r="I120" s="24"/>
      <c r="J120" s="24"/>
      <c r="K120" s="58">
        <v>1000</v>
      </c>
    </row>
    <row r="122" spans="1:11" x14ac:dyDescent="0.25">
      <c r="A122" s="163" t="s">
        <v>159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5"/>
    </row>
    <row r="123" spans="1:11" x14ac:dyDescent="0.25">
      <c r="A123" s="166" t="s">
        <v>160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</row>
    <row r="124" spans="1:11" x14ac:dyDescent="0.25">
      <c r="A124" s="31" t="s">
        <v>8</v>
      </c>
      <c r="B124" s="157" t="s">
        <v>9</v>
      </c>
      <c r="C124" s="158"/>
      <c r="D124" s="158"/>
      <c r="E124" s="158"/>
      <c r="F124" s="158"/>
      <c r="G124" s="159"/>
      <c r="H124" s="31" t="s">
        <v>10</v>
      </c>
      <c r="I124" s="31" t="s">
        <v>113</v>
      </c>
      <c r="J124" s="31" t="s">
        <v>158</v>
      </c>
      <c r="K124" s="31" t="s">
        <v>11</v>
      </c>
    </row>
    <row r="125" spans="1:11" x14ac:dyDescent="0.25">
      <c r="A125" s="17">
        <v>1.1000000000000001</v>
      </c>
      <c r="B125" s="154" t="s">
        <v>161</v>
      </c>
      <c r="C125" s="155"/>
      <c r="D125" s="155"/>
      <c r="E125" s="155"/>
      <c r="F125" s="155"/>
      <c r="G125" s="156"/>
      <c r="H125" s="24" t="s">
        <v>163</v>
      </c>
      <c r="I125" s="24"/>
      <c r="J125" s="24"/>
      <c r="K125" s="58">
        <v>450000</v>
      </c>
    </row>
    <row r="126" spans="1:11" x14ac:dyDescent="0.25">
      <c r="A126" s="167" t="s">
        <v>164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9"/>
    </row>
    <row r="127" spans="1:11" x14ac:dyDescent="0.25">
      <c r="A127" s="17">
        <v>1.2</v>
      </c>
      <c r="B127" s="154" t="s">
        <v>162</v>
      </c>
      <c r="C127" s="155"/>
      <c r="D127" s="155"/>
      <c r="E127" s="155"/>
      <c r="F127" s="155"/>
      <c r="G127" s="156"/>
      <c r="H127" s="24" t="s">
        <v>163</v>
      </c>
      <c r="I127" s="24"/>
      <c r="J127" s="24"/>
      <c r="K127" s="58">
        <v>300000</v>
      </c>
    </row>
    <row r="128" spans="1:11" x14ac:dyDescent="0.25">
      <c r="A128" s="1"/>
      <c r="B128" s="29"/>
      <c r="C128" s="29"/>
      <c r="D128" s="29"/>
      <c r="E128" s="29"/>
      <c r="F128" s="29"/>
      <c r="G128" s="29"/>
      <c r="H128" s="37"/>
      <c r="I128" s="37"/>
      <c r="J128" s="37"/>
      <c r="K128" s="37"/>
    </row>
    <row r="129" spans="1:12" x14ac:dyDescent="0.25">
      <c r="A129" s="139" t="s">
        <v>191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1"/>
      <c r="L129" s="3"/>
    </row>
    <row r="130" spans="1:12" x14ac:dyDescent="0.25">
      <c r="A130" s="72" t="s">
        <v>189</v>
      </c>
      <c r="B130" s="142" t="s">
        <v>190</v>
      </c>
      <c r="C130" s="143"/>
      <c r="D130" s="143"/>
      <c r="E130" s="143"/>
      <c r="F130" s="143"/>
      <c r="G130" s="143"/>
      <c r="H130" s="34" t="s">
        <v>12</v>
      </c>
      <c r="I130" s="34"/>
      <c r="J130" s="34">
        <v>3</v>
      </c>
      <c r="K130" s="39">
        <v>400</v>
      </c>
      <c r="L130" s="3"/>
    </row>
    <row r="131" spans="1:12" x14ac:dyDescent="0.25">
      <c r="A131" s="72" t="s">
        <v>189</v>
      </c>
      <c r="B131" s="142" t="s">
        <v>190</v>
      </c>
      <c r="C131" s="143"/>
      <c r="D131" s="143"/>
      <c r="E131" s="143"/>
      <c r="F131" s="143"/>
      <c r="G131" s="143"/>
      <c r="H131" s="34" t="s">
        <v>12</v>
      </c>
      <c r="I131" s="34"/>
      <c r="J131" s="34">
        <v>4</v>
      </c>
      <c r="K131" s="39">
        <v>600</v>
      </c>
      <c r="L131" s="3"/>
    </row>
    <row r="132" spans="1:12" x14ac:dyDescent="0.25">
      <c r="A132" s="73"/>
      <c r="B132" s="74"/>
      <c r="C132" s="74"/>
      <c r="D132" s="74"/>
      <c r="E132" s="74"/>
      <c r="F132" s="74"/>
      <c r="G132" s="74"/>
      <c r="H132" s="75"/>
      <c r="I132" s="50"/>
      <c r="J132" s="50"/>
      <c r="K132" s="52"/>
      <c r="L132" s="3"/>
    </row>
    <row r="133" spans="1:12" x14ac:dyDescent="0.25">
      <c r="A133" s="139" t="s">
        <v>192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1"/>
      <c r="L133" s="3"/>
    </row>
    <row r="134" spans="1:12" x14ac:dyDescent="0.25">
      <c r="A134" s="72" t="s">
        <v>189</v>
      </c>
      <c r="B134" s="142" t="s">
        <v>193</v>
      </c>
      <c r="C134" s="143"/>
      <c r="D134" s="143"/>
      <c r="E134" s="143"/>
      <c r="F134" s="143"/>
      <c r="G134" s="143"/>
      <c r="H134" s="34" t="s">
        <v>12</v>
      </c>
      <c r="I134" s="34"/>
      <c r="J134" s="34">
        <v>1</v>
      </c>
      <c r="K134" s="39">
        <v>50</v>
      </c>
      <c r="L134" s="3"/>
    </row>
    <row r="135" spans="1:12" x14ac:dyDescent="0.25">
      <c r="A135" s="72" t="s">
        <v>194</v>
      </c>
      <c r="B135" s="142" t="s">
        <v>195</v>
      </c>
      <c r="C135" s="144"/>
      <c r="D135" s="144"/>
      <c r="E135" s="144"/>
      <c r="F135" s="144"/>
      <c r="G135" s="144"/>
      <c r="H135" s="34" t="s">
        <v>12</v>
      </c>
      <c r="I135" s="34"/>
      <c r="J135" s="35">
        <v>2</v>
      </c>
      <c r="K135" s="39">
        <v>70</v>
      </c>
      <c r="L135" s="3"/>
    </row>
    <row r="136" spans="1:12" x14ac:dyDescent="0.25">
      <c r="A136" s="72" t="s">
        <v>196</v>
      </c>
      <c r="B136" s="142" t="s">
        <v>138</v>
      </c>
      <c r="C136" s="144"/>
      <c r="D136" s="144"/>
      <c r="E136" s="144"/>
      <c r="F136" s="144"/>
      <c r="G136" s="144"/>
      <c r="H136" s="34" t="s">
        <v>12</v>
      </c>
      <c r="I136" s="34"/>
      <c r="J136" s="34">
        <v>2</v>
      </c>
      <c r="K136" s="39">
        <v>70</v>
      </c>
      <c r="L136" s="3"/>
    </row>
    <row r="137" spans="1:12" x14ac:dyDescent="0.25">
      <c r="A137" s="72" t="s">
        <v>197</v>
      </c>
      <c r="B137" s="142" t="s">
        <v>198</v>
      </c>
      <c r="C137" s="144"/>
      <c r="D137" s="144"/>
      <c r="E137" s="144"/>
      <c r="F137" s="144"/>
      <c r="G137" s="144"/>
      <c r="H137" s="34" t="s">
        <v>12</v>
      </c>
      <c r="I137" s="34"/>
      <c r="J137" s="34">
        <v>2</v>
      </c>
      <c r="K137" s="39">
        <v>80</v>
      </c>
      <c r="L137" s="25"/>
    </row>
    <row r="138" spans="1:12" x14ac:dyDescent="0.25">
      <c r="A138" s="72" t="s">
        <v>199</v>
      </c>
      <c r="B138" s="153" t="s">
        <v>200</v>
      </c>
      <c r="C138" s="149"/>
      <c r="D138" s="149"/>
      <c r="E138" s="149"/>
      <c r="F138" s="149"/>
      <c r="G138" s="150"/>
      <c r="H138" s="34" t="s">
        <v>20</v>
      </c>
      <c r="I138" s="34"/>
      <c r="J138" s="34"/>
      <c r="K138" s="39">
        <v>1000</v>
      </c>
      <c r="L138" s="25"/>
    </row>
    <row r="139" spans="1:12" x14ac:dyDescent="0.25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25"/>
    </row>
    <row r="140" spans="1:12" x14ac:dyDescent="0.25">
      <c r="A140" s="76"/>
      <c r="B140" s="160"/>
      <c r="C140" s="161"/>
      <c r="D140" s="161"/>
      <c r="E140" s="161"/>
      <c r="F140" s="161"/>
      <c r="G140" s="161"/>
      <c r="H140" s="50"/>
      <c r="I140" s="50"/>
      <c r="J140" s="75"/>
      <c r="K140" s="52"/>
      <c r="L140" s="25"/>
    </row>
    <row r="141" spans="1:12" x14ac:dyDescent="0.25">
      <c r="A141" s="46"/>
      <c r="B141" s="161"/>
      <c r="C141" s="161"/>
      <c r="D141" s="161"/>
      <c r="E141" s="161"/>
      <c r="F141" s="161"/>
      <c r="G141" s="161"/>
      <c r="H141" s="50"/>
      <c r="I141" s="50"/>
      <c r="J141" s="75"/>
      <c r="K141" s="52"/>
      <c r="L141" s="25"/>
    </row>
  </sheetData>
  <mergeCells count="141">
    <mergeCell ref="V12:AA12"/>
    <mergeCell ref="B44:G44"/>
    <mergeCell ref="A95:K95"/>
    <mergeCell ref="B54:G54"/>
    <mergeCell ref="U6:AC6"/>
    <mergeCell ref="V9:AA9"/>
    <mergeCell ref="B48:G48"/>
    <mergeCell ref="B50:G50"/>
    <mergeCell ref="B51:G51"/>
    <mergeCell ref="B53:G53"/>
    <mergeCell ref="B40:G40"/>
    <mergeCell ref="B49:G49"/>
    <mergeCell ref="B41:G41"/>
    <mergeCell ref="B35:G35"/>
    <mergeCell ref="B36:G36"/>
    <mergeCell ref="B37:G37"/>
    <mergeCell ref="B43:G43"/>
    <mergeCell ref="B42:G42"/>
    <mergeCell ref="B39:G39"/>
    <mergeCell ref="B23:G23"/>
    <mergeCell ref="B30:G30"/>
    <mergeCell ref="B25:G25"/>
    <mergeCell ref="B31:G31"/>
    <mergeCell ref="B32:G32"/>
    <mergeCell ref="B11:G11"/>
    <mergeCell ref="B14:G14"/>
    <mergeCell ref="B29:G29"/>
    <mergeCell ref="B24:G24"/>
    <mergeCell ref="B61:G61"/>
    <mergeCell ref="B62:G62"/>
    <mergeCell ref="U5:AC5"/>
    <mergeCell ref="V18:AA18"/>
    <mergeCell ref="V19:AA19"/>
    <mergeCell ref="V13:AA13"/>
    <mergeCell ref="V15:AA15"/>
    <mergeCell ref="V16:AA16"/>
    <mergeCell ref="B38:G38"/>
    <mergeCell ref="A6:K6"/>
    <mergeCell ref="V11:AA11"/>
    <mergeCell ref="B55:G55"/>
    <mergeCell ref="B56:G56"/>
    <mergeCell ref="B9:G9"/>
    <mergeCell ref="B19:G19"/>
    <mergeCell ref="B16:G16"/>
    <mergeCell ref="B17:G17"/>
    <mergeCell ref="B18:G18"/>
    <mergeCell ref="B12:G12"/>
    <mergeCell ref="B13:G13"/>
    <mergeCell ref="B94:G94"/>
    <mergeCell ref="B97:G97"/>
    <mergeCell ref="B98:G98"/>
    <mergeCell ref="B91:G91"/>
    <mergeCell ref="V17:AA17"/>
    <mergeCell ref="B15:G15"/>
    <mergeCell ref="B21:G21"/>
    <mergeCell ref="B79:G79"/>
    <mergeCell ref="A72:K72"/>
    <mergeCell ref="B63:G63"/>
    <mergeCell ref="B22:G22"/>
    <mergeCell ref="B33:G33"/>
    <mergeCell ref="B92:G92"/>
    <mergeCell ref="A57:K57"/>
    <mergeCell ref="B60:G60"/>
    <mergeCell ref="B67:G67"/>
    <mergeCell ref="B68:G68"/>
    <mergeCell ref="B65:G65"/>
    <mergeCell ref="B45:G45"/>
    <mergeCell ref="B46:G46"/>
    <mergeCell ref="B47:G47"/>
    <mergeCell ref="A52:K52"/>
    <mergeCell ref="B58:G58"/>
    <mergeCell ref="A75:K75"/>
    <mergeCell ref="A8:K8"/>
    <mergeCell ref="A71:K71"/>
    <mergeCell ref="A110:K110"/>
    <mergeCell ref="A111:K111"/>
    <mergeCell ref="B81:G81"/>
    <mergeCell ref="B82:G82"/>
    <mergeCell ref="B83:G83"/>
    <mergeCell ref="B84:G84"/>
    <mergeCell ref="B66:G66"/>
    <mergeCell ref="A10:K10"/>
    <mergeCell ref="B69:G69"/>
    <mergeCell ref="B74:G74"/>
    <mergeCell ref="B80:G80"/>
    <mergeCell ref="B73:G73"/>
    <mergeCell ref="B77:G77"/>
    <mergeCell ref="B78:G78"/>
    <mergeCell ref="B20:G20"/>
    <mergeCell ref="B26:G26"/>
    <mergeCell ref="B27:G27"/>
    <mergeCell ref="B28:G28"/>
    <mergeCell ref="B90:G90"/>
    <mergeCell ref="B86:G86"/>
    <mergeCell ref="A34:K34"/>
    <mergeCell ref="B76:G76"/>
    <mergeCell ref="B138:G138"/>
    <mergeCell ref="B113:G113"/>
    <mergeCell ref="B114:G114"/>
    <mergeCell ref="B112:G112"/>
    <mergeCell ref="B101:G101"/>
    <mergeCell ref="B140:G140"/>
    <mergeCell ref="B141:G141"/>
    <mergeCell ref="A133:K133"/>
    <mergeCell ref="A139:K139"/>
    <mergeCell ref="A122:K122"/>
    <mergeCell ref="A123:K123"/>
    <mergeCell ref="B124:G124"/>
    <mergeCell ref="B125:G125"/>
    <mergeCell ref="B127:G127"/>
    <mergeCell ref="A126:K126"/>
    <mergeCell ref="B119:G119"/>
    <mergeCell ref="B120:G120"/>
    <mergeCell ref="A116:K116"/>
    <mergeCell ref="A117:K117"/>
    <mergeCell ref="B118:G118"/>
    <mergeCell ref="B137:G137"/>
    <mergeCell ref="A93:K93"/>
    <mergeCell ref="A2:E2"/>
    <mergeCell ref="A7:K7"/>
    <mergeCell ref="A129:K129"/>
    <mergeCell ref="B130:G130"/>
    <mergeCell ref="B131:G131"/>
    <mergeCell ref="B134:G134"/>
    <mergeCell ref="B135:G135"/>
    <mergeCell ref="B136:G136"/>
    <mergeCell ref="B107:G107"/>
    <mergeCell ref="A106:K106"/>
    <mergeCell ref="B102:G102"/>
    <mergeCell ref="B103:G103"/>
    <mergeCell ref="B104:G104"/>
    <mergeCell ref="B105:G105"/>
    <mergeCell ref="A85:K85"/>
    <mergeCell ref="B87:G87"/>
    <mergeCell ref="B88:G88"/>
    <mergeCell ref="B96:G96"/>
    <mergeCell ref="B89:G89"/>
    <mergeCell ref="A99:K99"/>
    <mergeCell ref="B100:G100"/>
    <mergeCell ref="B64:G64"/>
    <mergeCell ref="B59:G59"/>
  </mergeCells>
  <pageMargins left="0.31496062992125984" right="0.15748031496062992" top="0.15748031496062992" bottom="0.15748031496062992" header="0.15748031496062992" footer="0.15748031496062992"/>
  <pageSetup paperSize="9" scale="72" orientation="portrait" r:id="rId1"/>
  <rowBreaks count="1" manualBreakCount="1">
    <brk id="70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E27" sqref="E27"/>
    </sheetView>
  </sheetViews>
  <sheetFormatPr defaultColWidth="9.140625" defaultRowHeight="15" x14ac:dyDescent="0.25"/>
  <cols>
    <col min="1" max="1" width="0.140625" style="60" customWidth="1"/>
    <col min="2" max="2" width="6.28515625" style="60" customWidth="1"/>
    <col min="3" max="3" width="18.140625" style="60" customWidth="1"/>
    <col min="4" max="4" width="15.28515625" style="60" customWidth="1"/>
    <col min="5" max="5" width="14.85546875" style="60" customWidth="1"/>
    <col min="6" max="6" width="15" style="60" customWidth="1"/>
    <col min="7" max="7" width="14.28515625" style="60" customWidth="1"/>
    <col min="8" max="8" width="16.42578125" style="60" customWidth="1"/>
    <col min="9" max="9" width="16.7109375" style="60" customWidth="1"/>
    <col min="10" max="10" width="16.140625" style="60" customWidth="1"/>
    <col min="11" max="16384" width="9.140625" style="60"/>
  </cols>
  <sheetData>
    <row r="1" spans="1:13" ht="20.25" customHeight="1" x14ac:dyDescent="0.25">
      <c r="B1" s="205" t="s">
        <v>234</v>
      </c>
      <c r="C1" s="205"/>
      <c r="D1" s="205"/>
      <c r="E1" s="95"/>
      <c r="F1" s="77"/>
      <c r="H1" s="6" t="s">
        <v>0</v>
      </c>
      <c r="I1" s="69"/>
      <c r="J1" s="69"/>
      <c r="K1" s="19"/>
      <c r="L1" s="19"/>
      <c r="M1" s="1"/>
    </row>
    <row r="2" spans="1:13" ht="21" customHeight="1" x14ac:dyDescent="0.25">
      <c r="H2" s="6" t="s">
        <v>1</v>
      </c>
      <c r="I2" s="70"/>
      <c r="J2" s="70"/>
      <c r="K2" s="32"/>
      <c r="L2" s="33"/>
      <c r="M2" s="1"/>
    </row>
    <row r="3" spans="1:13" ht="21" customHeight="1" x14ac:dyDescent="0.25">
      <c r="H3" s="6" t="s">
        <v>3</v>
      </c>
      <c r="I3" s="70" t="s">
        <v>228</v>
      </c>
      <c r="J3" s="70"/>
      <c r="K3" s="32"/>
      <c r="L3" s="33"/>
      <c r="M3" s="1"/>
    </row>
    <row r="4" spans="1:13" ht="20.25" customHeight="1" x14ac:dyDescent="0.25">
      <c r="H4" s="71" t="s">
        <v>235</v>
      </c>
      <c r="I4" s="70"/>
      <c r="J4" s="70"/>
      <c r="K4" s="32"/>
      <c r="L4" s="33"/>
      <c r="M4" s="1"/>
    </row>
    <row r="7" spans="1:13" ht="18.75" x14ac:dyDescent="0.3">
      <c r="D7" s="210" t="s">
        <v>185</v>
      </c>
      <c r="E7" s="210"/>
      <c r="F7" s="210"/>
      <c r="G7" s="210"/>
      <c r="H7" s="210"/>
      <c r="I7" s="210"/>
    </row>
    <row r="8" spans="1:13" ht="15.75" x14ac:dyDescent="0.25">
      <c r="C8" s="66"/>
      <c r="D8" s="209" t="s">
        <v>186</v>
      </c>
      <c r="E8" s="209"/>
      <c r="F8" s="209"/>
      <c r="G8" s="209"/>
      <c r="H8" s="209"/>
      <c r="I8" s="209"/>
    </row>
    <row r="9" spans="1:13" ht="15.75" customHeight="1" x14ac:dyDescent="0.25">
      <c r="A9" s="64"/>
      <c r="B9" s="64"/>
      <c r="C9" s="64"/>
      <c r="D9" s="208" t="s">
        <v>227</v>
      </c>
      <c r="E9" s="208"/>
      <c r="F9" s="208"/>
      <c r="G9" s="208"/>
      <c r="H9" s="208"/>
      <c r="I9" s="208"/>
      <c r="J9" s="64"/>
      <c r="K9" s="64"/>
    </row>
    <row r="10" spans="1:13" x14ac:dyDescent="0.25">
      <c r="H10" s="211"/>
      <c r="I10" s="211"/>
      <c r="J10" s="211"/>
    </row>
    <row r="11" spans="1:13" ht="27" customHeight="1" x14ac:dyDescent="0.25">
      <c r="B11" s="206" t="s">
        <v>173</v>
      </c>
      <c r="C11" s="206" t="s">
        <v>174</v>
      </c>
      <c r="D11" s="206" t="s">
        <v>175</v>
      </c>
      <c r="E11" s="212" t="s">
        <v>184</v>
      </c>
      <c r="F11" s="213"/>
      <c r="G11" s="213"/>
      <c r="H11" s="213"/>
      <c r="I11" s="213"/>
      <c r="J11" s="214"/>
    </row>
    <row r="12" spans="1:13" ht="65.25" customHeight="1" x14ac:dyDescent="0.25">
      <c r="B12" s="207"/>
      <c r="C12" s="207"/>
      <c r="D12" s="207"/>
      <c r="E12" s="96" t="s">
        <v>226</v>
      </c>
      <c r="F12" s="98" t="s">
        <v>203</v>
      </c>
      <c r="G12" s="99" t="s">
        <v>176</v>
      </c>
      <c r="H12" s="99" t="s">
        <v>177</v>
      </c>
      <c r="I12" s="99" t="s">
        <v>178</v>
      </c>
      <c r="J12" s="99" t="s">
        <v>179</v>
      </c>
    </row>
    <row r="13" spans="1:13" ht="28.5" customHeight="1" x14ac:dyDescent="0.25">
      <c r="B13" s="197">
        <v>1</v>
      </c>
      <c r="C13" s="197" t="s">
        <v>180</v>
      </c>
      <c r="D13" s="200" t="s">
        <v>187</v>
      </c>
      <c r="E13" s="101" t="s">
        <v>230</v>
      </c>
      <c r="F13" s="63">
        <v>52100</v>
      </c>
      <c r="G13" s="100">
        <v>60730</v>
      </c>
      <c r="H13" s="100">
        <f>81970*1.15+4.5</f>
        <v>94269.999999999985</v>
      </c>
      <c r="I13" s="100">
        <f>109850*1.2</f>
        <v>131820</v>
      </c>
      <c r="J13" s="100">
        <v>137340</v>
      </c>
    </row>
    <row r="14" spans="1:13" ht="27" customHeight="1" x14ac:dyDescent="0.25">
      <c r="B14" s="198"/>
      <c r="C14" s="198"/>
      <c r="D14" s="201"/>
      <c r="E14" s="97" t="s">
        <v>229</v>
      </c>
      <c r="F14" s="63">
        <v>48360</v>
      </c>
      <c r="G14" s="100">
        <v>56990</v>
      </c>
      <c r="H14" s="100">
        <f>78230*1.15+5.5</f>
        <v>89970</v>
      </c>
      <c r="I14" s="100">
        <f>106110*1.2-2</f>
        <v>127330</v>
      </c>
      <c r="J14" s="100">
        <v>133600</v>
      </c>
    </row>
    <row r="15" spans="1:13" s="62" customFormat="1" ht="26.25" customHeight="1" x14ac:dyDescent="0.3">
      <c r="B15" s="199"/>
      <c r="C15" s="199"/>
      <c r="D15" s="202"/>
      <c r="E15" s="63" t="s">
        <v>231</v>
      </c>
      <c r="F15" s="67">
        <v>44620</v>
      </c>
      <c r="G15" s="67">
        <v>53250</v>
      </c>
      <c r="H15" s="68">
        <f>74490*1.15-4</f>
        <v>85659.5</v>
      </c>
      <c r="I15" s="68">
        <f>102370*1.2-4</f>
        <v>122840</v>
      </c>
      <c r="J15" s="68">
        <v>129860</v>
      </c>
    </row>
    <row r="16" spans="1:13" s="62" customFormat="1" ht="27" customHeight="1" x14ac:dyDescent="0.3">
      <c r="B16" s="197">
        <v>2</v>
      </c>
      <c r="C16" s="200" t="s">
        <v>182</v>
      </c>
      <c r="D16" s="200" t="s">
        <v>187</v>
      </c>
      <c r="E16" s="63" t="s">
        <v>230</v>
      </c>
      <c r="F16" s="67">
        <v>57370</v>
      </c>
      <c r="G16" s="67">
        <v>67770</v>
      </c>
      <c r="H16" s="68">
        <f>85170*1.15+4</f>
        <v>97949.499999999985</v>
      </c>
      <c r="I16" s="68">
        <f>115720*1.2-4</f>
        <v>138860</v>
      </c>
      <c r="J16" s="68">
        <v>143240</v>
      </c>
    </row>
    <row r="17" spans="2:10" s="62" customFormat="1" ht="27" customHeight="1" x14ac:dyDescent="0.3">
      <c r="B17" s="198"/>
      <c r="C17" s="201"/>
      <c r="D17" s="201"/>
      <c r="E17" s="63" t="s">
        <v>229</v>
      </c>
      <c r="F17" s="67">
        <v>53630</v>
      </c>
      <c r="G17" s="67">
        <v>64030</v>
      </c>
      <c r="H17" s="68">
        <f>81430*1.15+5</f>
        <v>93649.5</v>
      </c>
      <c r="I17" s="68">
        <f>111980*1.2+4</f>
        <v>134380</v>
      </c>
      <c r="J17" s="68">
        <v>139500</v>
      </c>
    </row>
    <row r="18" spans="2:10" s="62" customFormat="1" ht="25.5" customHeight="1" x14ac:dyDescent="0.3">
      <c r="B18" s="199"/>
      <c r="C18" s="202"/>
      <c r="D18" s="202"/>
      <c r="E18" s="63" t="s">
        <v>231</v>
      </c>
      <c r="F18" s="67">
        <v>49890</v>
      </c>
      <c r="G18" s="68">
        <v>60290</v>
      </c>
      <c r="H18" s="68">
        <f>77690*1.15-4</f>
        <v>89339.5</v>
      </c>
      <c r="I18" s="68">
        <f>108240*1.2+2</f>
        <v>129890</v>
      </c>
      <c r="J18" s="68">
        <v>135760</v>
      </c>
    </row>
    <row r="19" spans="2:10" s="62" customFormat="1" ht="27.75" customHeight="1" x14ac:dyDescent="0.3">
      <c r="B19" s="197">
        <v>3</v>
      </c>
      <c r="C19" s="200" t="s">
        <v>183</v>
      </c>
      <c r="D19" s="200" t="s">
        <v>181</v>
      </c>
      <c r="E19" s="63" t="s">
        <v>230</v>
      </c>
      <c r="F19" s="67">
        <v>50800</v>
      </c>
      <c r="G19" s="68">
        <v>59770</v>
      </c>
      <c r="H19" s="68">
        <f>78320*1.15+2</f>
        <v>90070</v>
      </c>
      <c r="I19" s="68">
        <f>103950*1.2</f>
        <v>124740</v>
      </c>
      <c r="J19" s="68">
        <v>131440</v>
      </c>
    </row>
    <row r="20" spans="2:10" s="62" customFormat="1" ht="27.75" customHeight="1" x14ac:dyDescent="0.3">
      <c r="B20" s="198"/>
      <c r="C20" s="201"/>
      <c r="D20" s="201"/>
      <c r="E20" s="63" t="s">
        <v>229</v>
      </c>
      <c r="F20" s="67">
        <v>47060</v>
      </c>
      <c r="G20" s="68">
        <v>56030</v>
      </c>
      <c r="H20" s="68">
        <f>74580*1.15+3</f>
        <v>85770</v>
      </c>
      <c r="I20" s="68">
        <f>100210*1.2-2</f>
        <v>120250</v>
      </c>
      <c r="J20" s="68">
        <v>127700</v>
      </c>
    </row>
    <row r="21" spans="2:10" s="62" customFormat="1" ht="26.25" customHeight="1" x14ac:dyDescent="0.3">
      <c r="B21" s="199"/>
      <c r="C21" s="202"/>
      <c r="D21" s="202"/>
      <c r="E21" s="63" t="s">
        <v>231</v>
      </c>
      <c r="F21" s="67">
        <v>43320</v>
      </c>
      <c r="G21" s="68">
        <v>52290</v>
      </c>
      <c r="H21" s="68">
        <f>70840*1.15+4</f>
        <v>81470</v>
      </c>
      <c r="I21" s="68">
        <f>96470*1.2-4</f>
        <v>115760</v>
      </c>
      <c r="J21" s="68">
        <v>123960</v>
      </c>
    </row>
    <row r="22" spans="2:10" x14ac:dyDescent="0.25">
      <c r="B22" s="61"/>
      <c r="C22" s="61"/>
      <c r="D22" s="61"/>
      <c r="E22" s="61"/>
      <c r="F22" s="61"/>
      <c r="G22" s="61"/>
      <c r="H22" s="61"/>
      <c r="I22" s="61"/>
      <c r="J22" s="61"/>
    </row>
    <row r="23" spans="2:10" ht="29.25" customHeight="1" x14ac:dyDescent="0.25">
      <c r="B23" s="61"/>
      <c r="C23" s="203"/>
      <c r="D23" s="203"/>
      <c r="E23" s="203"/>
      <c r="F23" s="203"/>
      <c r="G23" s="203"/>
      <c r="H23" s="203"/>
      <c r="I23" s="203"/>
      <c r="J23" s="203"/>
    </row>
    <row r="24" spans="2:10" x14ac:dyDescent="0.25">
      <c r="B24" s="61"/>
      <c r="C24" s="61"/>
      <c r="D24" s="61"/>
      <c r="E24" s="61"/>
      <c r="F24" s="61"/>
      <c r="G24" s="61"/>
      <c r="H24" s="61"/>
      <c r="I24" s="61"/>
      <c r="J24" s="61"/>
    </row>
    <row r="25" spans="2:10" ht="14.25" customHeight="1" x14ac:dyDescent="0.25">
      <c r="B25" s="65"/>
      <c r="C25" s="204"/>
      <c r="D25" s="204"/>
      <c r="E25" s="204"/>
      <c r="F25" s="204"/>
      <c r="G25" s="204"/>
      <c r="H25" s="204"/>
      <c r="I25" s="204"/>
      <c r="J25" s="204"/>
    </row>
  </sheetData>
  <mergeCells count="20">
    <mergeCell ref="B13:B15"/>
    <mergeCell ref="C13:C15"/>
    <mergeCell ref="D13:D15"/>
    <mergeCell ref="E11:J11"/>
    <mergeCell ref="B16:B18"/>
    <mergeCell ref="C16:C18"/>
    <mergeCell ref="D16:D18"/>
    <mergeCell ref="B1:D1"/>
    <mergeCell ref="B11:B12"/>
    <mergeCell ref="C11:C12"/>
    <mergeCell ref="D11:D12"/>
    <mergeCell ref="D9:I9"/>
    <mergeCell ref="D8:I8"/>
    <mergeCell ref="D7:I7"/>
    <mergeCell ref="H10:J10"/>
    <mergeCell ref="B19:B21"/>
    <mergeCell ref="C19:C21"/>
    <mergeCell ref="D19:D21"/>
    <mergeCell ref="C23:J23"/>
    <mergeCell ref="C25:J25"/>
  </mergeCells>
  <pageMargins left="0.70866141732283472" right="0.70866141732283472" top="0.3937007874015748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workbookViewId="0">
      <selection sqref="A1:XFD28"/>
    </sheetView>
  </sheetViews>
  <sheetFormatPr defaultRowHeight="15" x14ac:dyDescent="0.25"/>
  <cols>
    <col min="1" max="1" width="11.140625" customWidth="1"/>
    <col min="4" max="4" width="11.28515625" customWidth="1"/>
    <col min="5" max="5" width="15.85546875" customWidth="1"/>
    <col min="6" max="6" width="14.85546875" customWidth="1"/>
    <col min="7" max="7" width="18.7109375" customWidth="1"/>
  </cols>
  <sheetData>
    <row r="1" spans="1:10" x14ac:dyDescent="0.25">
      <c r="E1" s="86"/>
      <c r="F1" s="86"/>
      <c r="G1" s="86"/>
    </row>
    <row r="2" spans="1:10" x14ac:dyDescent="0.25">
      <c r="A2" t="s">
        <v>223</v>
      </c>
      <c r="E2" s="218"/>
      <c r="F2" s="218"/>
      <c r="G2" s="218"/>
    </row>
    <row r="3" spans="1:10" ht="15.75" x14ac:dyDescent="0.25">
      <c r="E3" s="83" t="s">
        <v>206</v>
      </c>
      <c r="F3" s="84"/>
      <c r="G3" s="84"/>
      <c r="H3" s="84"/>
      <c r="I3" s="84"/>
      <c r="J3" s="82"/>
    </row>
    <row r="4" spans="1:10" ht="15.75" x14ac:dyDescent="0.25">
      <c r="E4" s="83" t="s">
        <v>224</v>
      </c>
      <c r="F4" s="84"/>
      <c r="G4" s="84"/>
      <c r="H4" s="84"/>
      <c r="I4" s="84"/>
      <c r="J4" s="82"/>
    </row>
    <row r="5" spans="1:10" ht="15.75" x14ac:dyDescent="0.25">
      <c r="E5" s="83" t="s">
        <v>225</v>
      </c>
      <c r="F5" s="84"/>
      <c r="G5" s="84"/>
      <c r="H5" s="84"/>
      <c r="I5" s="84"/>
      <c r="J5" s="82"/>
    </row>
    <row r="6" spans="1:10" ht="15.75" x14ac:dyDescent="0.25">
      <c r="E6" s="94" t="s">
        <v>222</v>
      </c>
      <c r="F6" s="85"/>
      <c r="G6" s="84"/>
      <c r="H6" s="84"/>
      <c r="I6" s="84"/>
      <c r="J6" s="82"/>
    </row>
    <row r="7" spans="1:10" x14ac:dyDescent="0.25">
      <c r="A7" s="80"/>
      <c r="B7" s="80"/>
      <c r="C7" s="80"/>
      <c r="D7" s="80"/>
      <c r="E7" s="80"/>
      <c r="F7" s="80"/>
      <c r="G7" s="80"/>
    </row>
    <row r="8" spans="1:10" x14ac:dyDescent="0.25">
      <c r="A8" s="80"/>
      <c r="B8" s="80"/>
      <c r="C8" s="80"/>
      <c r="D8" s="80"/>
      <c r="E8" s="80"/>
      <c r="F8" s="80"/>
      <c r="G8" s="80"/>
    </row>
    <row r="9" spans="1:10" x14ac:dyDescent="0.25">
      <c r="A9" s="80"/>
      <c r="B9" s="80"/>
      <c r="C9" s="80"/>
      <c r="D9" s="80"/>
      <c r="E9" s="80"/>
      <c r="F9" s="80"/>
      <c r="G9" s="80"/>
    </row>
    <row r="10" spans="1:10" x14ac:dyDescent="0.25">
      <c r="A10" s="80"/>
      <c r="B10" s="80"/>
      <c r="C10" s="80"/>
      <c r="D10" s="80"/>
      <c r="E10" s="80"/>
      <c r="F10" s="80"/>
      <c r="G10" s="80"/>
    </row>
    <row r="11" spans="1:10" x14ac:dyDescent="0.25">
      <c r="A11" s="80"/>
      <c r="B11" s="80"/>
      <c r="C11" s="80"/>
      <c r="D11" s="80"/>
      <c r="E11" s="80"/>
      <c r="F11" s="80"/>
      <c r="G11" s="80"/>
    </row>
    <row r="12" spans="1:10" x14ac:dyDescent="0.25">
      <c r="A12" s="219" t="s">
        <v>214</v>
      </c>
      <c r="B12" s="219"/>
      <c r="C12" s="219"/>
      <c r="D12" s="219"/>
      <c r="E12" s="219"/>
      <c r="F12" s="219"/>
      <c r="G12" s="219"/>
    </row>
    <row r="13" spans="1:10" x14ac:dyDescent="0.25">
      <c r="A13" s="219"/>
      <c r="B13" s="219"/>
      <c r="C13" s="219"/>
      <c r="D13" s="219"/>
      <c r="E13" s="219"/>
      <c r="F13" s="219"/>
      <c r="G13" s="219"/>
    </row>
    <row r="14" spans="1:10" ht="15.75" customHeight="1" x14ac:dyDescent="0.25">
      <c r="A14" s="232" t="s">
        <v>215</v>
      </c>
      <c r="B14" s="232"/>
      <c r="C14" s="232"/>
      <c r="D14" s="232"/>
      <c r="E14" s="232"/>
      <c r="F14" s="232"/>
      <c r="G14" s="232"/>
    </row>
    <row r="15" spans="1:10" ht="11.25" customHeight="1" x14ac:dyDescent="0.25">
      <c r="A15" s="232"/>
      <c r="B15" s="232"/>
      <c r="C15" s="232"/>
      <c r="D15" s="232"/>
      <c r="E15" s="232"/>
      <c r="F15" s="232"/>
      <c r="G15" s="232"/>
    </row>
    <row r="16" spans="1:10" ht="13.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233"/>
      <c r="B17" s="233"/>
      <c r="C17" s="233"/>
      <c r="D17" s="233"/>
      <c r="E17" s="233"/>
      <c r="F17" s="233"/>
      <c r="G17" s="233"/>
    </row>
    <row r="18" spans="1:7" ht="15" customHeight="1" thickBot="1" x14ac:dyDescent="0.3">
      <c r="A18" s="87"/>
      <c r="B18" s="87"/>
      <c r="C18" s="87"/>
      <c r="D18" s="88"/>
      <c r="E18" s="88"/>
      <c r="F18" s="88"/>
      <c r="G18" s="87"/>
    </row>
    <row r="19" spans="1:7" x14ac:dyDescent="0.25">
      <c r="A19" s="220" t="s">
        <v>207</v>
      </c>
      <c r="B19" s="222" t="s">
        <v>213</v>
      </c>
      <c r="C19" s="223"/>
      <c r="D19" s="223"/>
      <c r="E19" s="224"/>
      <c r="F19" s="228" t="s">
        <v>208</v>
      </c>
      <c r="G19" s="230" t="s">
        <v>216</v>
      </c>
    </row>
    <row r="20" spans="1:7" ht="19.5" customHeight="1" thickBot="1" x14ac:dyDescent="0.3">
      <c r="A20" s="221"/>
      <c r="B20" s="225"/>
      <c r="C20" s="226"/>
      <c r="D20" s="226"/>
      <c r="E20" s="227"/>
      <c r="F20" s="229"/>
      <c r="G20" s="231"/>
    </row>
    <row r="21" spans="1:7" ht="46.5" customHeight="1" thickBot="1" x14ac:dyDescent="0.3">
      <c r="A21" s="89">
        <v>1</v>
      </c>
      <c r="B21" s="215" t="s">
        <v>218</v>
      </c>
      <c r="C21" s="216"/>
      <c r="D21" s="216"/>
      <c r="E21" s="217"/>
      <c r="F21" s="91" t="s">
        <v>220</v>
      </c>
      <c r="G21" s="90">
        <v>13000</v>
      </c>
    </row>
    <row r="22" spans="1:7" ht="45" customHeight="1" thickBot="1" x14ac:dyDescent="0.3">
      <c r="A22" s="89">
        <v>2</v>
      </c>
      <c r="B22" s="215" t="s">
        <v>217</v>
      </c>
      <c r="C22" s="216"/>
      <c r="D22" s="216"/>
      <c r="E22" s="217"/>
      <c r="F22" s="91" t="s">
        <v>220</v>
      </c>
      <c r="G22" s="90">
        <v>8500</v>
      </c>
    </row>
    <row r="23" spans="1:7" ht="39.75" customHeight="1" thickBot="1" x14ac:dyDescent="0.3">
      <c r="A23" s="89">
        <v>3</v>
      </c>
      <c r="B23" s="215" t="s">
        <v>219</v>
      </c>
      <c r="C23" s="216"/>
      <c r="D23" s="216"/>
      <c r="E23" s="217"/>
      <c r="F23" s="91" t="s">
        <v>220</v>
      </c>
      <c r="G23" s="90">
        <f>10980*1.1+2</f>
        <v>12080.000000000002</v>
      </c>
    </row>
    <row r="26" spans="1:7" ht="15.75" x14ac:dyDescent="0.25">
      <c r="A26" s="92" t="s">
        <v>221</v>
      </c>
      <c r="B26" s="93"/>
      <c r="C26" s="93"/>
      <c r="D26" s="93"/>
      <c r="F26" s="81"/>
    </row>
  </sheetData>
  <mergeCells count="11">
    <mergeCell ref="B21:E21"/>
    <mergeCell ref="B22:E22"/>
    <mergeCell ref="B23:E23"/>
    <mergeCell ref="E2:G2"/>
    <mergeCell ref="A12:G13"/>
    <mergeCell ref="A19:A20"/>
    <mergeCell ref="B19:E20"/>
    <mergeCell ref="F19:F20"/>
    <mergeCell ref="G19:G20"/>
    <mergeCell ref="A14:G15"/>
    <mergeCell ref="A17:G1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2843-6B56-4FC9-BB9F-C434A97F3469}">
  <dimension ref="A1:O41"/>
  <sheetViews>
    <sheetView tabSelected="1" topLeftCell="B18" zoomScaleNormal="100" workbookViewId="0">
      <selection activeCell="M12" sqref="M12"/>
    </sheetView>
  </sheetViews>
  <sheetFormatPr defaultColWidth="8.85546875" defaultRowHeight="15" x14ac:dyDescent="0.25"/>
  <cols>
    <col min="1" max="1" width="0.140625" style="60" hidden="1" customWidth="1"/>
    <col min="2" max="2" width="5.7109375" style="60" customWidth="1"/>
    <col min="3" max="3" width="29.28515625" style="60" customWidth="1"/>
    <col min="4" max="5" width="8.85546875" style="60"/>
    <col min="6" max="6" width="63.7109375" style="60" customWidth="1"/>
    <col min="7" max="7" width="9.28515625" style="60" customWidth="1"/>
    <col min="8" max="8" width="17.85546875" style="60" customWidth="1"/>
    <col min="9" max="9" width="15.28515625" style="60" customWidth="1"/>
    <col min="10" max="10" width="26.7109375" style="60" customWidth="1"/>
    <col min="11" max="16384" width="8.85546875" style="60"/>
  </cols>
  <sheetData>
    <row r="1" spans="1:15" s="114" customFormat="1" ht="18.75" x14ac:dyDescent="0.3">
      <c r="A1" s="102"/>
      <c r="B1" s="103" t="s">
        <v>260</v>
      </c>
      <c r="C1" s="103"/>
      <c r="D1" s="102"/>
      <c r="E1" s="116"/>
      <c r="F1" s="117" t="s">
        <v>257</v>
      </c>
      <c r="G1" s="117"/>
      <c r="H1" s="117"/>
      <c r="I1" s="117"/>
      <c r="J1" s="117"/>
      <c r="K1" s="113"/>
    </row>
    <row r="2" spans="1:15" s="114" customFormat="1" ht="18.75" x14ac:dyDescent="0.3">
      <c r="A2" s="102"/>
      <c r="B2" s="102"/>
      <c r="C2" s="102"/>
      <c r="D2" s="102"/>
      <c r="E2" s="116"/>
      <c r="F2" s="117"/>
      <c r="G2" s="117"/>
      <c r="H2" s="117"/>
      <c r="I2" s="117"/>
      <c r="J2" s="117"/>
      <c r="K2" s="113"/>
    </row>
    <row r="3" spans="1:15" s="114" customFormat="1" ht="18.75" x14ac:dyDescent="0.3">
      <c r="A3" s="102"/>
      <c r="B3" s="102"/>
      <c r="C3" s="102"/>
      <c r="D3" s="102"/>
      <c r="E3" s="116"/>
      <c r="F3" s="117" t="s">
        <v>258</v>
      </c>
      <c r="G3" s="117"/>
      <c r="H3" s="117"/>
      <c r="I3" s="117"/>
      <c r="J3" s="117"/>
      <c r="K3" s="113"/>
    </row>
    <row r="4" spans="1:15" s="114" customFormat="1" ht="17.25" customHeight="1" x14ac:dyDescent="0.3">
      <c r="A4" s="102"/>
      <c r="B4" s="102"/>
      <c r="C4" s="102"/>
      <c r="D4" s="102"/>
      <c r="E4" s="116"/>
      <c r="F4" s="117" t="s">
        <v>259</v>
      </c>
      <c r="G4" s="117"/>
      <c r="H4" s="117"/>
      <c r="I4" s="117"/>
      <c r="J4" s="117"/>
      <c r="K4" s="113"/>
      <c r="L4" s="305"/>
      <c r="M4" s="305"/>
      <c r="N4" s="305"/>
    </row>
    <row r="5" spans="1:15" s="114" customFormat="1" ht="6.75" hidden="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2"/>
      <c r="L5" s="305"/>
      <c r="M5" s="305"/>
      <c r="N5" s="305"/>
    </row>
    <row r="6" spans="1:15" s="114" customFormat="1" hidden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2"/>
      <c r="L6" s="305"/>
      <c r="M6" s="305"/>
      <c r="N6" s="305"/>
    </row>
    <row r="7" spans="1:15" s="114" customFormat="1" hidden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2"/>
      <c r="L7" s="305"/>
      <c r="M7" s="305"/>
      <c r="N7" s="305"/>
    </row>
    <row r="8" spans="1:15" s="114" customFormat="1" hidden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2"/>
      <c r="L8" s="305"/>
      <c r="M8" s="305"/>
      <c r="N8" s="305"/>
    </row>
    <row r="9" spans="1:15" s="114" customFormat="1" ht="13.9" customHeight="1" x14ac:dyDescent="0.25">
      <c r="A9" s="235" t="s">
        <v>248</v>
      </c>
      <c r="B9" s="235"/>
      <c r="C9" s="235"/>
      <c r="D9" s="235"/>
      <c r="E9" s="235"/>
      <c r="F9" s="235"/>
      <c r="G9" s="235"/>
      <c r="H9" s="235"/>
      <c r="I9" s="235"/>
      <c r="J9" s="235"/>
      <c r="L9" s="305"/>
      <c r="M9" s="305"/>
      <c r="N9" s="305"/>
    </row>
    <row r="10" spans="1:15" s="114" customFormat="1" ht="15" customHeight="1" x14ac:dyDescent="0.25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309"/>
      <c r="L10" s="309"/>
      <c r="M10" s="309"/>
      <c r="N10" s="309"/>
      <c r="O10" s="309"/>
    </row>
    <row r="11" spans="1:15" s="114" customFormat="1" ht="12.6" customHeight="1" x14ac:dyDescent="0.25">
      <c r="A11" s="236" t="s">
        <v>254</v>
      </c>
      <c r="B11" s="236"/>
      <c r="C11" s="236"/>
      <c r="D11" s="236"/>
      <c r="E11" s="236"/>
      <c r="F11" s="236"/>
      <c r="G11" s="236"/>
      <c r="H11" s="236"/>
      <c r="I11" s="236"/>
      <c r="J11" s="236"/>
      <c r="K11" s="309"/>
      <c r="L11" s="309"/>
      <c r="M11" s="309"/>
      <c r="N11" s="309"/>
      <c r="O11" s="309"/>
    </row>
    <row r="12" spans="1:15" ht="26.25" customHeight="1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309"/>
      <c r="L12" s="309"/>
      <c r="M12" s="309"/>
      <c r="N12" s="309"/>
      <c r="O12" s="309"/>
    </row>
    <row r="13" spans="1:15" ht="4.1500000000000004" customHeight="1" thickBot="1" x14ac:dyDescent="0.3">
      <c r="A13" s="102"/>
      <c r="B13" s="237"/>
      <c r="C13" s="237"/>
      <c r="D13" s="237"/>
      <c r="E13" s="237"/>
      <c r="F13" s="237"/>
      <c r="G13" s="237"/>
      <c r="H13" s="237"/>
      <c r="I13" s="102"/>
      <c r="J13" s="102"/>
      <c r="K13" s="309"/>
      <c r="L13" s="309"/>
      <c r="M13" s="309"/>
      <c r="N13" s="309"/>
      <c r="O13" s="309"/>
    </row>
    <row r="14" spans="1:15" ht="7.5" customHeight="1" x14ac:dyDescent="0.25">
      <c r="A14" s="102"/>
      <c r="B14" s="238" t="s">
        <v>207</v>
      </c>
      <c r="C14" s="241" t="s">
        <v>213</v>
      </c>
      <c r="D14" s="242"/>
      <c r="E14" s="242"/>
      <c r="F14" s="243"/>
      <c r="G14" s="250" t="s">
        <v>208</v>
      </c>
      <c r="H14" s="234" t="s">
        <v>209</v>
      </c>
      <c r="I14" s="234" t="s">
        <v>252</v>
      </c>
      <c r="J14" s="234" t="s">
        <v>253</v>
      </c>
      <c r="K14" s="309"/>
      <c r="L14" s="309"/>
      <c r="M14" s="309"/>
      <c r="N14" s="309"/>
      <c r="O14" s="309"/>
    </row>
    <row r="15" spans="1:15" ht="7.5" customHeight="1" x14ac:dyDescent="0.25">
      <c r="A15" s="102"/>
      <c r="B15" s="239"/>
      <c r="C15" s="244"/>
      <c r="D15" s="245"/>
      <c r="E15" s="245"/>
      <c r="F15" s="246"/>
      <c r="G15" s="251"/>
      <c r="H15" s="279"/>
      <c r="I15" s="279"/>
      <c r="J15" s="279"/>
      <c r="K15" s="309"/>
      <c r="L15" s="309"/>
      <c r="M15" s="309"/>
      <c r="N15" s="309"/>
      <c r="O15" s="309"/>
    </row>
    <row r="16" spans="1:15" ht="7.5" customHeight="1" x14ac:dyDescent="0.25">
      <c r="A16" s="102"/>
      <c r="B16" s="239"/>
      <c r="C16" s="244"/>
      <c r="D16" s="245"/>
      <c r="E16" s="245"/>
      <c r="F16" s="246"/>
      <c r="G16" s="251"/>
      <c r="H16" s="279"/>
      <c r="I16" s="279"/>
      <c r="J16" s="279"/>
      <c r="K16" s="309"/>
      <c r="L16" s="309"/>
      <c r="M16" s="309"/>
      <c r="N16" s="309"/>
      <c r="O16" s="309"/>
    </row>
    <row r="17" spans="1:15" ht="7.5" customHeight="1" thickBot="1" x14ac:dyDescent="0.3">
      <c r="A17" s="102"/>
      <c r="B17" s="240"/>
      <c r="C17" s="247"/>
      <c r="D17" s="248"/>
      <c r="E17" s="248"/>
      <c r="F17" s="249"/>
      <c r="G17" s="252"/>
      <c r="H17" s="280"/>
      <c r="I17" s="280"/>
      <c r="J17" s="280"/>
      <c r="K17" s="309"/>
      <c r="L17" s="309"/>
      <c r="M17" s="309"/>
      <c r="N17" s="309"/>
      <c r="O17" s="309"/>
    </row>
    <row r="18" spans="1:15" ht="15" customHeight="1" x14ac:dyDescent="0.25">
      <c r="A18" s="102"/>
      <c r="B18" s="253">
        <v>1</v>
      </c>
      <c r="C18" s="255" t="s">
        <v>245</v>
      </c>
      <c r="D18" s="256"/>
      <c r="E18" s="256"/>
      <c r="F18" s="257"/>
      <c r="G18" s="261" t="s">
        <v>232</v>
      </c>
      <c r="H18" s="263" t="str">
        <f>INT(L19)&amp;" р. "&amp;TEXT((L19-INT(L19))*100,"00")&amp;" коп."</f>
        <v>333 р. 33 коп.</v>
      </c>
      <c r="I18" s="263" t="str">
        <f t="shared" ref="I18" si="0">INT(M19)&amp;" р. "&amp;TEXT((M19-INT(M19))*100,"00")&amp;" коп."</f>
        <v>66 р. 67 коп.</v>
      </c>
      <c r="J18" s="263" t="str">
        <f>INT(400)&amp;" р. "&amp;TEXT((0)*100,"00")&amp;" коп."</f>
        <v>400 р. 00 коп.</v>
      </c>
      <c r="K18" s="309"/>
      <c r="L18" s="309"/>
      <c r="M18" s="309"/>
      <c r="N18" s="309"/>
      <c r="O18" s="309"/>
    </row>
    <row r="19" spans="1:15" ht="60" customHeight="1" thickBot="1" x14ac:dyDescent="0.3">
      <c r="A19" s="102"/>
      <c r="B19" s="254"/>
      <c r="C19" s="258"/>
      <c r="D19" s="259"/>
      <c r="E19" s="259"/>
      <c r="F19" s="260"/>
      <c r="G19" s="262"/>
      <c r="H19" s="264"/>
      <c r="I19" s="264"/>
      <c r="J19" s="264"/>
      <c r="K19" s="309"/>
      <c r="L19" s="310">
        <v>333.33</v>
      </c>
      <c r="M19" s="310">
        <f>L19*0.2</f>
        <v>66.665999999999997</v>
      </c>
      <c r="N19" s="310">
        <f>M19+L19</f>
        <v>399.99599999999998</v>
      </c>
      <c r="O19" s="309"/>
    </row>
    <row r="20" spans="1:15" ht="15" customHeight="1" x14ac:dyDescent="0.25">
      <c r="A20" s="102"/>
      <c r="B20" s="253">
        <v>2</v>
      </c>
      <c r="C20" s="255" t="s">
        <v>233</v>
      </c>
      <c r="D20" s="256"/>
      <c r="E20" s="256"/>
      <c r="F20" s="257"/>
      <c r="G20" s="261" t="s">
        <v>210</v>
      </c>
      <c r="H20" s="263" t="str">
        <f>INT(L21)&amp;" р. "&amp;TEXT((L21-INT(L21))*100,"00")&amp;" коп."</f>
        <v>41 р. 67 коп.</v>
      </c>
      <c r="I20" s="263" t="str">
        <f t="shared" ref="I20" si="1">INT(M21)&amp;" р. "&amp;TEXT((M21-INT(M21))*100,"00")&amp;" коп."</f>
        <v>8 р. 33 коп.</v>
      </c>
      <c r="J20" s="263" t="str">
        <f>INT(N21)&amp;" р. "&amp;TEXT((N21-INT(N21))*100,"00")&amp;" коп."</f>
        <v>50 р. 00 коп.</v>
      </c>
      <c r="K20" s="309"/>
      <c r="L20" s="310"/>
      <c r="M20" s="310"/>
      <c r="N20" s="310"/>
      <c r="O20" s="309"/>
    </row>
    <row r="21" spans="1:15" ht="15.75" customHeight="1" thickBot="1" x14ac:dyDescent="0.3">
      <c r="A21" s="102"/>
      <c r="B21" s="254"/>
      <c r="C21" s="258"/>
      <c r="D21" s="259"/>
      <c r="E21" s="259"/>
      <c r="F21" s="260"/>
      <c r="G21" s="262"/>
      <c r="H21" s="264"/>
      <c r="I21" s="264"/>
      <c r="J21" s="264"/>
      <c r="K21" s="309"/>
      <c r="L21" s="310">
        <v>41.67</v>
      </c>
      <c r="M21" s="310">
        <f t="shared" ref="M21:M35" si="2">L21*0.2</f>
        <v>8.3340000000000014</v>
      </c>
      <c r="N21" s="310">
        <f t="shared" ref="N21:N35" si="3">M21+L21</f>
        <v>50.004000000000005</v>
      </c>
      <c r="O21" s="309"/>
    </row>
    <row r="22" spans="1:15" ht="18.75" x14ac:dyDescent="0.25">
      <c r="A22" s="102"/>
      <c r="B22" s="265">
        <v>3</v>
      </c>
      <c r="C22" s="266" t="s">
        <v>211</v>
      </c>
      <c r="D22" s="267"/>
      <c r="E22" s="267"/>
      <c r="F22" s="268"/>
      <c r="G22" s="105" t="s">
        <v>241</v>
      </c>
      <c r="H22" s="120" t="str">
        <f>INT(L22)&amp;" р. "&amp;TEXT((L22-INT(L22))*100,"00")&amp;" коп."</f>
        <v>208 р. 33 коп.</v>
      </c>
      <c r="I22" s="120" t="str">
        <f t="shared" ref="I22:J23" si="4">INT(M22)&amp;" р. "&amp;TEXT((M22-INT(M22))*100,"00")&amp;" коп."</f>
        <v>41 р. 67 коп.</v>
      </c>
      <c r="J22" s="124" t="str">
        <f>INT(N22)&amp;" р. "&amp;TEXT((N22-INT(N22))*100,"00")&amp;" коп."</f>
        <v>250 р. 00 коп.</v>
      </c>
      <c r="K22" s="309"/>
      <c r="L22" s="310">
        <v>208.33</v>
      </c>
      <c r="M22" s="310">
        <f t="shared" si="2"/>
        <v>41.666000000000004</v>
      </c>
      <c r="N22" s="310">
        <v>250</v>
      </c>
      <c r="O22" s="309"/>
    </row>
    <row r="23" spans="1:15" ht="19.5" thickBot="1" x14ac:dyDescent="0.3">
      <c r="A23" s="102"/>
      <c r="B23" s="254"/>
      <c r="C23" s="266" t="s">
        <v>238</v>
      </c>
      <c r="D23" s="267"/>
      <c r="E23" s="267"/>
      <c r="F23" s="268"/>
      <c r="G23" s="105" t="s">
        <v>212</v>
      </c>
      <c r="H23" s="106" t="str">
        <f>INT(L23)&amp;" р. "&amp;TEXT((L23-INT(L23))*100,"00")&amp;" коп."</f>
        <v>20 р. 83 коп.</v>
      </c>
      <c r="I23" s="106" t="str">
        <f t="shared" si="4"/>
        <v>4 р. 17 коп.</v>
      </c>
      <c r="J23" s="106" t="str">
        <f t="shared" si="4"/>
        <v>25 р. 00 коп.</v>
      </c>
      <c r="K23" s="309"/>
      <c r="L23" s="310">
        <v>20.83</v>
      </c>
      <c r="M23" s="310">
        <f t="shared" si="2"/>
        <v>4.1659999999999995</v>
      </c>
      <c r="N23" s="310">
        <v>25</v>
      </c>
      <c r="O23" s="309"/>
    </row>
    <row r="24" spans="1:15" ht="15.75" customHeight="1" x14ac:dyDescent="0.25">
      <c r="A24" s="102"/>
      <c r="B24" s="285">
        <v>4</v>
      </c>
      <c r="C24" s="255" t="s">
        <v>261</v>
      </c>
      <c r="D24" s="256"/>
      <c r="E24" s="256"/>
      <c r="F24" s="257"/>
      <c r="G24" s="250" t="s">
        <v>212</v>
      </c>
      <c r="H24" s="263" t="str">
        <f>INT(L25)&amp;" р. "&amp;TEXT((L25-INT(L25))*100,"00")&amp;" коп."</f>
        <v>10 р. 00 коп.</v>
      </c>
      <c r="I24" s="263" t="str">
        <f t="shared" ref="I24:J26" si="5">INT(M25)&amp;" р. "&amp;TEXT((M25-INT(M25))*100,"00")&amp;" коп."</f>
        <v>2 р. 00 коп.</v>
      </c>
      <c r="J24" s="263" t="str">
        <f t="shared" si="5"/>
        <v>12 р. 00 коп.</v>
      </c>
      <c r="K24" s="309"/>
      <c r="L24" s="310"/>
      <c r="M24" s="310"/>
      <c r="N24" s="310"/>
      <c r="O24" s="309"/>
    </row>
    <row r="25" spans="1:15" ht="15.75" customHeight="1" thickBot="1" x14ac:dyDescent="0.3">
      <c r="A25" s="102"/>
      <c r="B25" s="286"/>
      <c r="C25" s="258"/>
      <c r="D25" s="259"/>
      <c r="E25" s="259"/>
      <c r="F25" s="260"/>
      <c r="G25" s="252"/>
      <c r="H25" s="264"/>
      <c r="I25" s="264"/>
      <c r="J25" s="264"/>
      <c r="K25" s="309"/>
      <c r="L25" s="310">
        <v>10</v>
      </c>
      <c r="M25" s="310">
        <f t="shared" ref="M25" si="6">L25*0.2</f>
        <v>2</v>
      </c>
      <c r="N25" s="310">
        <f t="shared" ref="N25" si="7">M25+L25</f>
        <v>12</v>
      </c>
      <c r="O25" s="309"/>
    </row>
    <row r="26" spans="1:15" ht="21" customHeight="1" x14ac:dyDescent="0.25">
      <c r="A26" s="102"/>
      <c r="B26" s="253">
        <v>5</v>
      </c>
      <c r="C26" s="266" t="s">
        <v>262</v>
      </c>
      <c r="D26" s="267"/>
      <c r="E26" s="267"/>
      <c r="F26" s="268"/>
      <c r="G26" s="284" t="s">
        <v>212</v>
      </c>
      <c r="H26" s="283" t="str">
        <f>INT(L27)&amp;" р. "&amp;TEXT((L27-INT(L27))*100,"00")&amp;" коп."</f>
        <v>20 р. 83 коп.</v>
      </c>
      <c r="I26" s="283" t="str">
        <f t="shared" si="5"/>
        <v>4 р. 17 коп.</v>
      </c>
      <c r="J26" s="283" t="str">
        <f t="shared" si="5"/>
        <v>25 р. 00 коп.</v>
      </c>
      <c r="K26" s="309"/>
      <c r="L26" s="310"/>
      <c r="M26" s="310"/>
      <c r="N26" s="310"/>
      <c r="O26" s="309"/>
    </row>
    <row r="27" spans="1:15" ht="16.5" customHeight="1" thickBot="1" x14ac:dyDescent="0.3">
      <c r="A27" s="102"/>
      <c r="B27" s="254"/>
      <c r="C27" s="258"/>
      <c r="D27" s="259"/>
      <c r="E27" s="259"/>
      <c r="F27" s="260"/>
      <c r="G27" s="275"/>
      <c r="H27" s="264"/>
      <c r="I27" s="264"/>
      <c r="J27" s="264"/>
      <c r="K27" s="309"/>
      <c r="L27" s="310">
        <v>20.83</v>
      </c>
      <c r="M27" s="310">
        <f t="shared" si="2"/>
        <v>4.1659999999999995</v>
      </c>
      <c r="N27" s="310">
        <v>25</v>
      </c>
      <c r="O27" s="309"/>
    </row>
    <row r="28" spans="1:15" ht="18.75" x14ac:dyDescent="0.25">
      <c r="A28" s="102"/>
      <c r="B28" s="253">
        <v>6</v>
      </c>
      <c r="C28" s="271" t="s">
        <v>239</v>
      </c>
      <c r="D28" s="272"/>
      <c r="E28" s="272"/>
      <c r="F28" s="273"/>
      <c r="G28" s="121" t="s">
        <v>240</v>
      </c>
      <c r="H28" s="120" t="str">
        <f>INT(L28)&amp;" р. "&amp;TEXT((L28-INT(L28))*100,"00")&amp;" коп."</f>
        <v>83 р. 33 коп.</v>
      </c>
      <c r="I28" s="120" t="str">
        <f t="shared" ref="I28:J29" si="8">INT(M28)&amp;" р. "&amp;TEXT((M28-INT(M28))*100,"00")&amp;" коп."</f>
        <v>16 р. 67 коп.</v>
      </c>
      <c r="J28" s="120" t="str">
        <f t="shared" si="8"/>
        <v>100 р. 00 коп.</v>
      </c>
      <c r="K28" s="309"/>
      <c r="L28" s="310">
        <v>83.33</v>
      </c>
      <c r="M28" s="310">
        <f t="shared" si="2"/>
        <v>16.666</v>
      </c>
      <c r="N28" s="310">
        <v>100</v>
      </c>
      <c r="O28" s="309"/>
    </row>
    <row r="29" spans="1:15" ht="19.5" thickBot="1" x14ac:dyDescent="0.3">
      <c r="A29" s="102"/>
      <c r="B29" s="254"/>
      <c r="C29" s="258" t="s">
        <v>242</v>
      </c>
      <c r="D29" s="259"/>
      <c r="E29" s="259"/>
      <c r="F29" s="260"/>
      <c r="G29" s="122" t="s">
        <v>237</v>
      </c>
      <c r="H29" s="106" t="str">
        <f>INT(L29)&amp;" р. "&amp;TEXT((L29-INT(L29))*100,"00")&amp;" коп."</f>
        <v>16 р. 67 коп.</v>
      </c>
      <c r="I29" s="106" t="str">
        <f t="shared" si="8"/>
        <v>3 р. 33 коп.</v>
      </c>
      <c r="J29" s="106" t="str">
        <f t="shared" si="8"/>
        <v>20 р. 00 коп.</v>
      </c>
      <c r="K29" s="309"/>
      <c r="L29" s="310">
        <v>16.670000000000002</v>
      </c>
      <c r="M29" s="310">
        <f t="shared" si="2"/>
        <v>3.3340000000000005</v>
      </c>
      <c r="N29" s="310">
        <f t="shared" si="3"/>
        <v>20.004000000000001</v>
      </c>
      <c r="O29" s="309"/>
    </row>
    <row r="30" spans="1:15" ht="15" customHeight="1" x14ac:dyDescent="0.25">
      <c r="A30" s="102"/>
      <c r="B30" s="253">
        <v>7</v>
      </c>
      <c r="C30" s="255" t="s">
        <v>247</v>
      </c>
      <c r="D30" s="256"/>
      <c r="E30" s="256"/>
      <c r="F30" s="257"/>
      <c r="G30" s="269" t="s">
        <v>244</v>
      </c>
      <c r="H30" s="263" t="str">
        <f t="shared" ref="H30:J30" si="9">INT(L31)&amp;" р. "&amp;TEXT((L31-INT(L31))*100,"00")&amp;" коп."</f>
        <v>100 р. 00 коп.</v>
      </c>
      <c r="I30" s="263" t="str">
        <f t="shared" si="9"/>
        <v>20 р. 00 коп.</v>
      </c>
      <c r="J30" s="263" t="str">
        <f t="shared" si="9"/>
        <v>120 р. 00 коп.</v>
      </c>
      <c r="K30" s="309"/>
      <c r="L30" s="310"/>
      <c r="M30" s="310">
        <f t="shared" si="2"/>
        <v>0</v>
      </c>
      <c r="N30" s="310">
        <f t="shared" si="3"/>
        <v>0</v>
      </c>
      <c r="O30" s="309"/>
    </row>
    <row r="31" spans="1:15" ht="15.75" customHeight="1" thickBot="1" x14ac:dyDescent="0.3">
      <c r="A31" s="102"/>
      <c r="B31" s="254"/>
      <c r="C31" s="258"/>
      <c r="D31" s="259"/>
      <c r="E31" s="259"/>
      <c r="F31" s="260"/>
      <c r="G31" s="270"/>
      <c r="H31" s="264"/>
      <c r="I31" s="264"/>
      <c r="J31" s="264"/>
      <c r="K31" s="309"/>
      <c r="L31" s="310">
        <v>100</v>
      </c>
      <c r="M31" s="310">
        <f t="shared" si="2"/>
        <v>20</v>
      </c>
      <c r="N31" s="310">
        <f t="shared" si="3"/>
        <v>120</v>
      </c>
      <c r="O31" s="309"/>
    </row>
    <row r="32" spans="1:15" ht="14.25" customHeight="1" x14ac:dyDescent="0.25">
      <c r="A32" s="102"/>
      <c r="B32" s="253">
        <v>8</v>
      </c>
      <c r="C32" s="255" t="s">
        <v>236</v>
      </c>
      <c r="D32" s="256"/>
      <c r="E32" s="256"/>
      <c r="F32" s="257"/>
      <c r="G32" s="274" t="s">
        <v>232</v>
      </c>
      <c r="H32" s="263" t="str">
        <f t="shared" ref="H32:J32" si="10">INT(L33)&amp;" р. "&amp;TEXT((L33-INT(L33))*100,"00")&amp;" коп."</f>
        <v>166 р. 67 коп.</v>
      </c>
      <c r="I32" s="263" t="str">
        <f t="shared" si="10"/>
        <v>33 р. 33 коп.</v>
      </c>
      <c r="J32" s="263" t="str">
        <f t="shared" si="10"/>
        <v>200 р. 00 коп.</v>
      </c>
      <c r="K32" s="309"/>
      <c r="L32" s="310"/>
      <c r="M32" s="310">
        <f t="shared" si="2"/>
        <v>0</v>
      </c>
      <c r="N32" s="310">
        <f t="shared" si="3"/>
        <v>0</v>
      </c>
      <c r="O32" s="309"/>
    </row>
    <row r="33" spans="1:15" ht="15.75" customHeight="1" thickBot="1" x14ac:dyDescent="0.3">
      <c r="A33" s="102"/>
      <c r="B33" s="254"/>
      <c r="C33" s="258"/>
      <c r="D33" s="259"/>
      <c r="E33" s="259"/>
      <c r="F33" s="260"/>
      <c r="G33" s="275"/>
      <c r="H33" s="264"/>
      <c r="I33" s="264"/>
      <c r="J33" s="264"/>
      <c r="K33" s="309"/>
      <c r="L33" s="310">
        <v>166.67</v>
      </c>
      <c r="M33" s="310">
        <f t="shared" si="2"/>
        <v>33.333999999999996</v>
      </c>
      <c r="N33" s="310">
        <f t="shared" si="3"/>
        <v>200.00399999999999</v>
      </c>
      <c r="O33" s="309"/>
    </row>
    <row r="34" spans="1:15" ht="19.5" thickBot="1" x14ac:dyDescent="0.3">
      <c r="A34" s="102"/>
      <c r="B34" s="110">
        <v>9</v>
      </c>
      <c r="C34" s="276" t="s">
        <v>236</v>
      </c>
      <c r="D34" s="277"/>
      <c r="E34" s="277"/>
      <c r="F34" s="278"/>
      <c r="G34" s="111" t="s">
        <v>210</v>
      </c>
      <c r="H34" s="112" t="str">
        <f>INT(L34)&amp;" р. "&amp;TEXT((L34-INT(L34))*100,"00")&amp;" коп."</f>
        <v>20 р. 83 коп.</v>
      </c>
      <c r="I34" s="112" t="str">
        <f t="shared" ref="I34:J35" si="11">INT(M34)&amp;" р. "&amp;TEXT((M34-INT(M34))*100,"00")&amp;" коп."</f>
        <v>4 р. 17 коп.</v>
      </c>
      <c r="J34" s="112" t="str">
        <f t="shared" si="11"/>
        <v>25 р. 00 коп.</v>
      </c>
      <c r="K34" s="309"/>
      <c r="L34" s="310">
        <v>20.83</v>
      </c>
      <c r="M34" s="310">
        <f t="shared" si="2"/>
        <v>4.1659999999999995</v>
      </c>
      <c r="N34" s="310">
        <v>25</v>
      </c>
      <c r="O34" s="309"/>
    </row>
    <row r="35" spans="1:15" ht="23.25" customHeight="1" thickBot="1" x14ac:dyDescent="0.3">
      <c r="A35" s="102"/>
      <c r="B35" s="107">
        <v>10</v>
      </c>
      <c r="C35" s="276" t="s">
        <v>246</v>
      </c>
      <c r="D35" s="277"/>
      <c r="E35" s="277"/>
      <c r="F35" s="278"/>
      <c r="G35" s="108" t="s">
        <v>243</v>
      </c>
      <c r="H35" s="112" t="str">
        <f>INT(L35)&amp;" р. "&amp;TEXT((L35-INT(L35))*100,"00")&amp;" коп."</f>
        <v>5 р. 00 коп.</v>
      </c>
      <c r="I35" s="112" t="str">
        <f t="shared" si="11"/>
        <v>1 р. 00 коп.</v>
      </c>
      <c r="J35" s="112" t="str">
        <f t="shared" si="11"/>
        <v>6 р. 00 коп.</v>
      </c>
      <c r="L35" s="307">
        <v>5</v>
      </c>
      <c r="M35" s="307">
        <f t="shared" si="2"/>
        <v>1</v>
      </c>
      <c r="N35" s="307">
        <f t="shared" si="3"/>
        <v>6</v>
      </c>
    </row>
    <row r="36" spans="1:15" ht="5.25" customHeight="1" x14ac:dyDescent="0.25">
      <c r="A36" s="281" t="s">
        <v>255</v>
      </c>
      <c r="B36" s="281"/>
      <c r="C36" s="281"/>
      <c r="D36" s="281"/>
      <c r="E36" s="281"/>
      <c r="F36" s="281"/>
      <c r="G36" s="281"/>
      <c r="H36" s="281"/>
      <c r="I36" s="281"/>
      <c r="J36" s="281"/>
      <c r="L36" s="306"/>
      <c r="M36" s="306"/>
      <c r="N36" s="306"/>
    </row>
    <row r="37" spans="1:15" ht="31.5" customHeight="1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5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15" hidden="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5" ht="18.75" x14ac:dyDescent="0.3">
      <c r="A40" s="102"/>
      <c r="B40" s="102"/>
      <c r="C40" s="123" t="s">
        <v>249</v>
      </c>
      <c r="D40" s="109"/>
      <c r="E40" s="109"/>
      <c r="F40" s="109"/>
      <c r="G40" s="109" t="s">
        <v>250</v>
      </c>
      <c r="H40" s="109"/>
      <c r="I40" s="102"/>
      <c r="J40" s="102"/>
    </row>
    <row r="41" spans="1:15" ht="18.75" x14ac:dyDescent="0.3">
      <c r="C41" s="62"/>
      <c r="D41" s="62"/>
      <c r="E41" s="62"/>
      <c r="F41" s="62"/>
      <c r="G41" s="62"/>
      <c r="H41" s="62"/>
    </row>
  </sheetData>
  <mergeCells count="54">
    <mergeCell ref="A9:J10"/>
    <mergeCell ref="A11:J12"/>
    <mergeCell ref="B13:H13"/>
    <mergeCell ref="B14:B17"/>
    <mergeCell ref="C14:F17"/>
    <mergeCell ref="G14:G17"/>
    <mergeCell ref="H14:H17"/>
    <mergeCell ref="I14:I17"/>
    <mergeCell ref="J14:J17"/>
    <mergeCell ref="J20:J21"/>
    <mergeCell ref="B18:B19"/>
    <mergeCell ref="C18:F19"/>
    <mergeCell ref="G18:G19"/>
    <mergeCell ref="H18:H19"/>
    <mergeCell ref="I18:I19"/>
    <mergeCell ref="J18:J19"/>
    <mergeCell ref="B20:B21"/>
    <mergeCell ref="C20:F21"/>
    <mergeCell ref="G20:G21"/>
    <mergeCell ref="H20:H21"/>
    <mergeCell ref="I20:I21"/>
    <mergeCell ref="B28:B29"/>
    <mergeCell ref="C28:F28"/>
    <mergeCell ref="C29:F29"/>
    <mergeCell ref="G26:G27"/>
    <mergeCell ref="B22:B23"/>
    <mergeCell ref="C22:F22"/>
    <mergeCell ref="C23:F23"/>
    <mergeCell ref="B26:B27"/>
    <mergeCell ref="C26:F27"/>
    <mergeCell ref="C24:F25"/>
    <mergeCell ref="B24:B25"/>
    <mergeCell ref="B30:B31"/>
    <mergeCell ref="C30:F31"/>
    <mergeCell ref="G30:G31"/>
    <mergeCell ref="H30:H31"/>
    <mergeCell ref="I30:I31"/>
    <mergeCell ref="C35:F35"/>
    <mergeCell ref="A36:J37"/>
    <mergeCell ref="B32:B33"/>
    <mergeCell ref="C32:F33"/>
    <mergeCell ref="G32:G33"/>
    <mergeCell ref="H32:H33"/>
    <mergeCell ref="I32:I33"/>
    <mergeCell ref="J32:J33"/>
    <mergeCell ref="G24:G25"/>
    <mergeCell ref="H24:H25"/>
    <mergeCell ref="I24:I25"/>
    <mergeCell ref="J24:J25"/>
    <mergeCell ref="C34:F34"/>
    <mergeCell ref="J30:J31"/>
    <mergeCell ref="H26:H27"/>
    <mergeCell ref="I26:I27"/>
    <mergeCell ref="J26:J27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D2B-BA93-4CE9-98C1-49959AF47407}">
  <dimension ref="A1:P41"/>
  <sheetViews>
    <sheetView topLeftCell="B1" zoomScaleNormal="100" workbookViewId="0">
      <selection activeCell="M19" sqref="M19"/>
    </sheetView>
  </sheetViews>
  <sheetFormatPr defaultColWidth="8.85546875" defaultRowHeight="15" x14ac:dyDescent="0.25"/>
  <cols>
    <col min="1" max="1" width="0.140625" style="60" hidden="1" customWidth="1"/>
    <col min="2" max="2" width="5.7109375" style="60" customWidth="1"/>
    <col min="3" max="3" width="29.28515625" style="60" customWidth="1"/>
    <col min="4" max="5" width="8.85546875" style="60"/>
    <col min="6" max="6" width="50.140625" style="60" customWidth="1"/>
    <col min="7" max="7" width="14.28515625" style="60" customWidth="1"/>
    <col min="8" max="8" width="20.42578125" style="60" customWidth="1"/>
    <col min="9" max="9" width="22" style="60" customWidth="1"/>
    <col min="10" max="10" width="31.5703125" style="60" customWidth="1"/>
    <col min="11" max="16384" width="8.85546875" style="60"/>
  </cols>
  <sheetData>
    <row r="1" spans="1:16" s="114" customFormat="1" ht="18.75" x14ac:dyDescent="0.3">
      <c r="A1" s="102"/>
      <c r="B1" s="118"/>
      <c r="C1" s="103"/>
      <c r="D1" s="102"/>
      <c r="E1" s="102"/>
      <c r="F1" s="117"/>
      <c r="G1" s="117"/>
      <c r="H1" s="117"/>
      <c r="I1" s="117"/>
      <c r="J1" s="117"/>
      <c r="K1" s="113"/>
    </row>
    <row r="2" spans="1:16" s="114" customFormat="1" ht="18.75" x14ac:dyDescent="0.3">
      <c r="A2" s="102"/>
      <c r="B2" s="102"/>
      <c r="C2" s="102"/>
      <c r="D2" s="102"/>
      <c r="E2" s="102"/>
      <c r="F2" s="117"/>
      <c r="G2" s="117"/>
      <c r="H2" s="117"/>
      <c r="I2" s="117"/>
      <c r="J2" s="117"/>
      <c r="K2" s="113"/>
    </row>
    <row r="3" spans="1:16" s="114" customFormat="1" ht="18.75" x14ac:dyDescent="0.3">
      <c r="A3" s="102"/>
      <c r="B3" s="102"/>
      <c r="C3" s="102"/>
      <c r="D3" s="102"/>
      <c r="E3" s="102"/>
      <c r="F3" s="117"/>
      <c r="G3" s="117"/>
      <c r="H3" s="117"/>
      <c r="I3" s="117"/>
      <c r="J3" s="117"/>
      <c r="K3" s="113"/>
    </row>
    <row r="4" spans="1:16" s="114" customFormat="1" ht="17.25" customHeight="1" x14ac:dyDescent="0.3">
      <c r="A4" s="102"/>
      <c r="B4" s="102"/>
      <c r="C4" s="102"/>
      <c r="D4" s="102"/>
      <c r="E4" s="102"/>
      <c r="F4" s="282"/>
      <c r="G4" s="282"/>
      <c r="H4" s="282"/>
      <c r="I4" s="282"/>
      <c r="J4" s="282"/>
      <c r="K4" s="304"/>
      <c r="L4" s="305"/>
      <c r="M4" s="305"/>
      <c r="N4" s="305"/>
      <c r="O4" s="305"/>
      <c r="P4" s="305"/>
    </row>
    <row r="5" spans="1:16" s="114" customFormat="1" ht="6.75" hidden="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15"/>
      <c r="K5" s="305"/>
      <c r="L5" s="305"/>
      <c r="M5" s="305"/>
      <c r="N5" s="305"/>
      <c r="O5" s="305"/>
      <c r="P5" s="305"/>
    </row>
    <row r="6" spans="1:16" s="114" customFormat="1" hidden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15"/>
      <c r="K6" s="305"/>
      <c r="L6" s="305"/>
      <c r="M6" s="305"/>
      <c r="N6" s="305"/>
      <c r="O6" s="305"/>
      <c r="P6" s="305"/>
    </row>
    <row r="7" spans="1:16" s="114" customFormat="1" hidden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15"/>
      <c r="K7" s="305"/>
      <c r="L7" s="305"/>
      <c r="M7" s="305"/>
      <c r="N7" s="305"/>
      <c r="O7" s="305"/>
      <c r="P7" s="305"/>
    </row>
    <row r="8" spans="1:16" s="114" customFormat="1" hidden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15"/>
      <c r="K8" s="305"/>
      <c r="L8" s="305"/>
      <c r="M8" s="305"/>
      <c r="N8" s="305"/>
      <c r="O8" s="305"/>
      <c r="P8" s="305"/>
    </row>
    <row r="9" spans="1:16" s="114" customFormat="1" ht="13.9" customHeight="1" x14ac:dyDescent="0.25">
      <c r="A9" s="235" t="s">
        <v>248</v>
      </c>
      <c r="B9" s="235"/>
      <c r="C9" s="235"/>
      <c r="D9" s="235"/>
      <c r="E9" s="235"/>
      <c r="F9" s="235"/>
      <c r="G9" s="235"/>
      <c r="H9" s="235"/>
      <c r="I9" s="235"/>
      <c r="J9" s="235"/>
      <c r="K9" s="305"/>
      <c r="L9" s="305"/>
      <c r="M9" s="305"/>
      <c r="N9" s="305"/>
      <c r="O9" s="305"/>
      <c r="P9" s="305"/>
    </row>
    <row r="10" spans="1:16" s="114" customFormat="1" ht="15" customHeight="1" x14ac:dyDescent="0.25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305"/>
      <c r="L10" s="305"/>
      <c r="M10" s="305"/>
      <c r="N10" s="305"/>
      <c r="O10" s="305"/>
      <c r="P10" s="305"/>
    </row>
    <row r="11" spans="1:16" s="114" customFormat="1" ht="12.6" customHeight="1" x14ac:dyDescent="0.25">
      <c r="A11" s="236" t="s">
        <v>251</v>
      </c>
      <c r="B11" s="236"/>
      <c r="C11" s="236"/>
      <c r="D11" s="236"/>
      <c r="E11" s="236"/>
      <c r="F11" s="236"/>
      <c r="G11" s="236"/>
      <c r="H11" s="236"/>
      <c r="I11" s="236"/>
      <c r="J11" s="236"/>
      <c r="K11" s="305"/>
      <c r="L11" s="305"/>
      <c r="M11" s="305"/>
      <c r="N11" s="305"/>
      <c r="O11" s="305"/>
      <c r="P11" s="305"/>
    </row>
    <row r="12" spans="1:16" ht="12.6" customHeight="1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306"/>
      <c r="L12" s="306"/>
      <c r="M12" s="306"/>
      <c r="N12" s="306"/>
      <c r="O12" s="306"/>
      <c r="P12" s="306"/>
    </row>
    <row r="13" spans="1:16" ht="4.1500000000000004" customHeight="1" thickBot="1" x14ac:dyDescent="0.3">
      <c r="A13" s="102"/>
      <c r="B13" s="237"/>
      <c r="C13" s="237"/>
      <c r="D13" s="237"/>
      <c r="E13" s="237"/>
      <c r="F13" s="237"/>
      <c r="G13" s="237"/>
      <c r="H13" s="237"/>
      <c r="I13" s="102"/>
      <c r="J13" s="115"/>
      <c r="K13" s="306"/>
      <c r="L13" s="306"/>
      <c r="M13" s="306"/>
      <c r="N13" s="306"/>
      <c r="O13" s="306"/>
      <c r="P13" s="306"/>
    </row>
    <row r="14" spans="1:16" ht="7.5" customHeight="1" x14ac:dyDescent="0.25">
      <c r="A14" s="102"/>
      <c r="B14" s="289" t="s">
        <v>207</v>
      </c>
      <c r="C14" s="291" t="s">
        <v>213</v>
      </c>
      <c r="D14" s="294"/>
      <c r="E14" s="294"/>
      <c r="F14" s="295"/>
      <c r="G14" s="301" t="s">
        <v>208</v>
      </c>
      <c r="H14" s="301" t="s">
        <v>209</v>
      </c>
      <c r="I14" s="301" t="s">
        <v>252</v>
      </c>
      <c r="J14" s="301" t="s">
        <v>253</v>
      </c>
      <c r="K14" s="306"/>
      <c r="L14" s="306"/>
      <c r="M14" s="306"/>
      <c r="N14" s="306"/>
      <c r="O14" s="306"/>
      <c r="P14" s="306"/>
    </row>
    <row r="15" spans="1:16" ht="7.5" customHeight="1" x14ac:dyDescent="0.25">
      <c r="A15" s="102"/>
      <c r="B15" s="293"/>
      <c r="C15" s="296"/>
      <c r="D15" s="297"/>
      <c r="E15" s="297"/>
      <c r="F15" s="298"/>
      <c r="G15" s="302"/>
      <c r="H15" s="302"/>
      <c r="I15" s="302"/>
      <c r="J15" s="302"/>
      <c r="K15" s="306"/>
      <c r="L15" s="306"/>
      <c r="M15" s="306"/>
      <c r="N15" s="306"/>
      <c r="O15" s="306"/>
      <c r="P15" s="306"/>
    </row>
    <row r="16" spans="1:16" ht="7.5" customHeight="1" x14ac:dyDescent="0.25">
      <c r="A16" s="102"/>
      <c r="B16" s="293"/>
      <c r="C16" s="296"/>
      <c r="D16" s="297"/>
      <c r="E16" s="297"/>
      <c r="F16" s="298"/>
      <c r="G16" s="302"/>
      <c r="H16" s="302"/>
      <c r="I16" s="302"/>
      <c r="J16" s="302"/>
      <c r="K16" s="306"/>
      <c r="L16" s="306"/>
      <c r="M16" s="306"/>
      <c r="N16" s="306"/>
      <c r="O16" s="306"/>
      <c r="P16" s="306"/>
    </row>
    <row r="17" spans="1:16" ht="30" customHeight="1" thickBot="1" x14ac:dyDescent="0.3">
      <c r="A17" s="102"/>
      <c r="B17" s="290"/>
      <c r="C17" s="292"/>
      <c r="D17" s="299"/>
      <c r="E17" s="299"/>
      <c r="F17" s="300"/>
      <c r="G17" s="303"/>
      <c r="H17" s="303"/>
      <c r="I17" s="303"/>
      <c r="J17" s="303"/>
      <c r="K17" s="306"/>
      <c r="L17" s="306"/>
      <c r="M17" s="306"/>
      <c r="N17" s="306"/>
      <c r="O17" s="306"/>
      <c r="P17" s="306"/>
    </row>
    <row r="18" spans="1:16" ht="15" customHeight="1" x14ac:dyDescent="0.25">
      <c r="A18" s="102"/>
      <c r="B18" s="289">
        <v>1</v>
      </c>
      <c r="C18" s="255" t="s">
        <v>245</v>
      </c>
      <c r="D18" s="256"/>
      <c r="E18" s="256"/>
      <c r="F18" s="257"/>
      <c r="G18" s="291" t="s">
        <v>232</v>
      </c>
      <c r="H18" s="287" t="str">
        <f>INT(L19)&amp;" р. "&amp;TEXT((L19-INT(L19))*100,"00")&amp;" коп."</f>
        <v>291 р. 67 коп.</v>
      </c>
      <c r="I18" s="287" t="str">
        <f t="shared" ref="I18:J18" si="0">INT(M19)&amp;" р. "&amp;TEXT((M19-INT(M19))*100,"00")&amp;" коп."</f>
        <v>58 р. 33 коп.</v>
      </c>
      <c r="J18" s="287" t="str">
        <f t="shared" si="0"/>
        <v>350 р. 00 коп.</v>
      </c>
      <c r="K18" s="306"/>
      <c r="L18" s="306"/>
      <c r="M18" s="306"/>
      <c r="N18" s="306"/>
      <c r="O18" s="306"/>
      <c r="P18" s="306"/>
    </row>
    <row r="19" spans="1:16" ht="63.75" customHeight="1" thickBot="1" x14ac:dyDescent="0.3">
      <c r="A19" s="102"/>
      <c r="B19" s="290"/>
      <c r="C19" s="258"/>
      <c r="D19" s="259"/>
      <c r="E19" s="259"/>
      <c r="F19" s="260"/>
      <c r="G19" s="292"/>
      <c r="H19" s="288"/>
      <c r="I19" s="288"/>
      <c r="J19" s="288"/>
      <c r="K19" s="306"/>
      <c r="L19" s="307">
        <v>291.67</v>
      </c>
      <c r="M19" s="307">
        <f>L19*0.2</f>
        <v>58.334000000000003</v>
      </c>
      <c r="N19" s="307">
        <f>M19+L19</f>
        <v>350.00400000000002</v>
      </c>
      <c r="O19" s="306"/>
      <c r="P19" s="306"/>
    </row>
    <row r="20" spans="1:16" ht="24" customHeight="1" x14ac:dyDescent="0.25">
      <c r="A20" s="102"/>
      <c r="B20" s="289">
        <v>2</v>
      </c>
      <c r="C20" s="255" t="s">
        <v>233</v>
      </c>
      <c r="D20" s="256"/>
      <c r="E20" s="256"/>
      <c r="F20" s="257"/>
      <c r="G20" s="291" t="s">
        <v>210</v>
      </c>
      <c r="H20" s="287" t="str">
        <f>INT(L21)&amp;" р. "&amp;TEXT((L21-INT(L21))*100,"00")&amp;" коп."</f>
        <v>33 р. 33 коп.</v>
      </c>
      <c r="I20" s="287" t="str">
        <f t="shared" ref="I20:J20" si="1">INT(M21)&amp;" р. "&amp;TEXT((M21-INT(M21))*100,"00")&amp;" коп."</f>
        <v>6 р. 67 коп.</v>
      </c>
      <c r="J20" s="287" t="str">
        <f t="shared" si="1"/>
        <v>40 р. 00 коп.</v>
      </c>
      <c r="K20" s="306"/>
      <c r="L20" s="307"/>
      <c r="M20" s="307"/>
      <c r="N20" s="307"/>
      <c r="O20" s="306"/>
      <c r="P20" s="306"/>
    </row>
    <row r="21" spans="1:16" ht="15.75" customHeight="1" thickBot="1" x14ac:dyDescent="0.3">
      <c r="A21" s="102"/>
      <c r="B21" s="290"/>
      <c r="C21" s="258"/>
      <c r="D21" s="259"/>
      <c r="E21" s="259"/>
      <c r="F21" s="260"/>
      <c r="G21" s="292"/>
      <c r="H21" s="288"/>
      <c r="I21" s="288"/>
      <c r="J21" s="288"/>
      <c r="K21" s="306"/>
      <c r="L21" s="307">
        <v>33.33</v>
      </c>
      <c r="M21" s="307">
        <f t="shared" ref="M21:M35" si="2">L21*0.2</f>
        <v>6.6660000000000004</v>
      </c>
      <c r="N21" s="308">
        <v>40</v>
      </c>
      <c r="O21" s="306"/>
      <c r="P21" s="306"/>
    </row>
    <row r="22" spans="1:16" ht="18.75" x14ac:dyDescent="0.25">
      <c r="A22" s="102"/>
      <c r="B22" s="293">
        <v>3</v>
      </c>
      <c r="C22" s="266" t="s">
        <v>211</v>
      </c>
      <c r="D22" s="267"/>
      <c r="E22" s="267"/>
      <c r="F22" s="268"/>
      <c r="G22" s="125" t="s">
        <v>241</v>
      </c>
      <c r="H22" s="126" t="str">
        <f>INT(L22)&amp;" р. "&amp;TEXT((L22-INT(L22))*100,"00")&amp;" коп."</f>
        <v>166 р. 67 коп.</v>
      </c>
      <c r="I22" s="126" t="str">
        <f t="shared" ref="I22:J23" si="3">INT(M22)&amp;" р. "&amp;TEXT((M22-INT(M22))*100,"00")&amp;" коп."</f>
        <v>33 р. 33 коп.</v>
      </c>
      <c r="J22" s="126" t="str">
        <f t="shared" si="3"/>
        <v>200 р. 00 коп.</v>
      </c>
      <c r="K22" s="306"/>
      <c r="L22" s="307">
        <v>166.67</v>
      </c>
      <c r="M22" s="307">
        <f t="shared" si="2"/>
        <v>33.333999999999996</v>
      </c>
      <c r="N22" s="307">
        <f t="shared" ref="N22:N35" si="4">M22+L22</f>
        <v>200.00399999999999</v>
      </c>
      <c r="O22" s="306"/>
      <c r="P22" s="306"/>
    </row>
    <row r="23" spans="1:16" ht="28.5" customHeight="1" thickBot="1" x14ac:dyDescent="0.3">
      <c r="A23" s="102"/>
      <c r="B23" s="290"/>
      <c r="C23" s="258" t="s">
        <v>238</v>
      </c>
      <c r="D23" s="259"/>
      <c r="E23" s="259"/>
      <c r="F23" s="260"/>
      <c r="G23" s="127" t="s">
        <v>212</v>
      </c>
      <c r="H23" s="128" t="str">
        <f>INT(L23)&amp;" р. "&amp;TEXT((L23-INT(L23))*100,"00")&amp;" коп."</f>
        <v>16 р. 67 коп.</v>
      </c>
      <c r="I23" s="128" t="str">
        <f t="shared" si="3"/>
        <v>3 р. 33 коп.</v>
      </c>
      <c r="J23" s="128" t="str">
        <f t="shared" si="3"/>
        <v>20 р. 00 коп.</v>
      </c>
      <c r="K23" s="306"/>
      <c r="L23" s="307">
        <v>16.670000000000002</v>
      </c>
      <c r="M23" s="307">
        <f t="shared" si="2"/>
        <v>3.3340000000000005</v>
      </c>
      <c r="N23" s="307">
        <f t="shared" si="4"/>
        <v>20.004000000000001</v>
      </c>
      <c r="O23" s="306"/>
      <c r="P23" s="306"/>
    </row>
    <row r="24" spans="1:16" ht="15" customHeight="1" x14ac:dyDescent="0.25">
      <c r="A24" s="102"/>
      <c r="B24" s="289">
        <v>4</v>
      </c>
      <c r="C24" s="255" t="s">
        <v>261</v>
      </c>
      <c r="D24" s="256"/>
      <c r="E24" s="256"/>
      <c r="F24" s="257"/>
      <c r="G24" s="291" t="s">
        <v>212</v>
      </c>
      <c r="H24" s="287" t="str">
        <f>INT(L25)&amp;" р. "&amp;TEXT((L25-INT(L25))*100,"00")&amp;" коп."</f>
        <v>10 р. 00 коп.</v>
      </c>
      <c r="I24" s="287" t="str">
        <f t="shared" ref="I24:I26" si="5">INT(M25)&amp;" р. "&amp;TEXT((M25-INT(M25))*100,"00")&amp;" коп."</f>
        <v>2 р. 00 коп.</v>
      </c>
      <c r="J24" s="287" t="str">
        <f>INT(N25)&amp;" р. "&amp;TEXT((N25-INT(N25))*100,"00")&amp;" коп."</f>
        <v>12 р. 00 коп.</v>
      </c>
      <c r="K24" s="306"/>
      <c r="L24" s="307"/>
      <c r="M24" s="307"/>
      <c r="N24" s="307"/>
      <c r="O24" s="306"/>
      <c r="P24" s="306"/>
    </row>
    <row r="25" spans="1:16" ht="24.75" customHeight="1" thickBot="1" x14ac:dyDescent="0.3">
      <c r="A25" s="102"/>
      <c r="B25" s="290"/>
      <c r="C25" s="258"/>
      <c r="D25" s="259"/>
      <c r="E25" s="259"/>
      <c r="F25" s="260"/>
      <c r="G25" s="292"/>
      <c r="H25" s="288"/>
      <c r="I25" s="288"/>
      <c r="J25" s="288"/>
      <c r="K25" s="306"/>
      <c r="L25" s="307">
        <v>10</v>
      </c>
      <c r="M25" s="307">
        <f t="shared" si="2"/>
        <v>2</v>
      </c>
      <c r="N25" s="307">
        <f t="shared" si="4"/>
        <v>12</v>
      </c>
      <c r="O25" s="306"/>
      <c r="P25" s="306"/>
    </row>
    <row r="26" spans="1:16" ht="17.25" customHeight="1" x14ac:dyDescent="0.25">
      <c r="A26" s="102"/>
      <c r="B26" s="129">
        <v>5</v>
      </c>
      <c r="C26" s="255" t="s">
        <v>262</v>
      </c>
      <c r="D26" s="256"/>
      <c r="E26" s="256"/>
      <c r="F26" s="257"/>
      <c r="G26" s="291" t="s">
        <v>212</v>
      </c>
      <c r="H26" s="287" t="str">
        <f>INT(L27)&amp;" р. "&amp;TEXT((L27-INT(L27))*100,"00")&amp;" коп."</f>
        <v>20 р. 83 коп.</v>
      </c>
      <c r="I26" s="287" t="str">
        <f t="shared" si="5"/>
        <v>4 р. 17 коп.</v>
      </c>
      <c r="J26" s="287" t="str">
        <f>INT(N27)&amp;" р. "&amp;TEXT((N27-INT(N27))*100,"00")&amp;" коп."</f>
        <v>25 р. 00 коп.</v>
      </c>
      <c r="K26" s="306"/>
      <c r="L26" s="307"/>
      <c r="M26" s="307"/>
      <c r="N26" s="307"/>
      <c r="O26" s="306"/>
      <c r="P26" s="306"/>
    </row>
    <row r="27" spans="1:16" ht="32.25" customHeight="1" thickBot="1" x14ac:dyDescent="0.3">
      <c r="A27" s="102"/>
      <c r="B27" s="129"/>
      <c r="C27" s="258"/>
      <c r="D27" s="259"/>
      <c r="E27" s="259"/>
      <c r="F27" s="260"/>
      <c r="G27" s="292"/>
      <c r="H27" s="288"/>
      <c r="I27" s="288"/>
      <c r="J27" s="288"/>
      <c r="K27" s="306"/>
      <c r="L27" s="307">
        <v>20.83</v>
      </c>
      <c r="M27" s="307">
        <f t="shared" ref="M27" si="6">L27*0.2</f>
        <v>4.1659999999999995</v>
      </c>
      <c r="N27" s="308">
        <v>25</v>
      </c>
      <c r="O27" s="306"/>
      <c r="P27" s="306"/>
    </row>
    <row r="28" spans="1:16" ht="27.75" customHeight="1" x14ac:dyDescent="0.25">
      <c r="A28" s="102"/>
      <c r="B28" s="289">
        <v>6</v>
      </c>
      <c r="C28" s="271" t="s">
        <v>239</v>
      </c>
      <c r="D28" s="272"/>
      <c r="E28" s="272"/>
      <c r="F28" s="273"/>
      <c r="G28" s="130" t="s">
        <v>240</v>
      </c>
      <c r="H28" s="126" t="str">
        <f>INT(L28)&amp;" р. "&amp;TEXT((L28-INT(L28))*100,"00")&amp;" коп."</f>
        <v>66 р. 67 коп.</v>
      </c>
      <c r="I28" s="126" t="str">
        <f t="shared" ref="I28:J29" si="7">INT(M28)&amp;" р. "&amp;TEXT((M28-INT(M28))*100,"00")&amp;" коп."</f>
        <v>13 р. 33 коп.</v>
      </c>
      <c r="J28" s="126" t="str">
        <f t="shared" si="7"/>
        <v>80 р. 00 коп.</v>
      </c>
      <c r="K28" s="306"/>
      <c r="L28" s="307">
        <v>66.67</v>
      </c>
      <c r="M28" s="307">
        <f t="shared" si="2"/>
        <v>13.334000000000001</v>
      </c>
      <c r="N28" s="307">
        <f t="shared" si="4"/>
        <v>80.004000000000005</v>
      </c>
      <c r="O28" s="306"/>
      <c r="P28" s="306"/>
    </row>
    <row r="29" spans="1:16" ht="27" customHeight="1" thickBot="1" x14ac:dyDescent="0.3">
      <c r="A29" s="102"/>
      <c r="B29" s="290"/>
      <c r="C29" s="258" t="s">
        <v>242</v>
      </c>
      <c r="D29" s="259"/>
      <c r="E29" s="259"/>
      <c r="F29" s="260"/>
      <c r="G29" s="127" t="s">
        <v>237</v>
      </c>
      <c r="H29" s="128" t="str">
        <f>INT(L29)&amp;" р. "&amp;TEXT((L29-INT(L29))*100,"00")&amp;" коп."</f>
        <v>16 р. 67 коп.</v>
      </c>
      <c r="I29" s="128" t="str">
        <f t="shared" si="7"/>
        <v>3 р. 33 коп.</v>
      </c>
      <c r="J29" s="128" t="str">
        <f t="shared" si="7"/>
        <v>20 р. 00 коп.</v>
      </c>
      <c r="K29" s="306"/>
      <c r="L29" s="307">
        <v>16.670000000000002</v>
      </c>
      <c r="M29" s="307">
        <f t="shared" si="2"/>
        <v>3.3340000000000005</v>
      </c>
      <c r="N29" s="307">
        <f t="shared" si="4"/>
        <v>20.004000000000001</v>
      </c>
      <c r="O29" s="306"/>
      <c r="P29" s="306"/>
    </row>
    <row r="30" spans="1:16" ht="15" customHeight="1" x14ac:dyDescent="0.25">
      <c r="A30" s="102"/>
      <c r="B30" s="289">
        <v>7</v>
      </c>
      <c r="C30" s="255" t="s">
        <v>247</v>
      </c>
      <c r="D30" s="256"/>
      <c r="E30" s="256"/>
      <c r="F30" s="257"/>
      <c r="G30" s="289" t="s">
        <v>244</v>
      </c>
      <c r="H30" s="287" t="str">
        <f t="shared" ref="H30:J30" si="8">INT(L31)&amp;" р. "&amp;TEXT((L31-INT(L31))*100,"00")&amp;" коп."</f>
        <v>100 р. 00 коп.</v>
      </c>
      <c r="I30" s="287" t="str">
        <f t="shared" si="8"/>
        <v>20 р. 00 коп.</v>
      </c>
      <c r="J30" s="287" t="str">
        <f t="shared" si="8"/>
        <v>120 р. 00 коп.</v>
      </c>
      <c r="K30" s="306"/>
      <c r="L30" s="307"/>
      <c r="M30" s="307">
        <f t="shared" si="2"/>
        <v>0</v>
      </c>
      <c r="N30" s="307">
        <f t="shared" si="4"/>
        <v>0</v>
      </c>
      <c r="O30" s="306"/>
      <c r="P30" s="306"/>
    </row>
    <row r="31" spans="1:16" ht="21.75" customHeight="1" thickBot="1" x14ac:dyDescent="0.3">
      <c r="A31" s="102"/>
      <c r="B31" s="290"/>
      <c r="C31" s="258"/>
      <c r="D31" s="259"/>
      <c r="E31" s="259"/>
      <c r="F31" s="260"/>
      <c r="G31" s="290"/>
      <c r="H31" s="288"/>
      <c r="I31" s="288"/>
      <c r="J31" s="288"/>
      <c r="K31" s="306"/>
      <c r="L31" s="307">
        <v>100</v>
      </c>
      <c r="M31" s="307">
        <f t="shared" si="2"/>
        <v>20</v>
      </c>
      <c r="N31" s="307">
        <f t="shared" si="4"/>
        <v>120</v>
      </c>
      <c r="O31" s="306"/>
      <c r="P31" s="306"/>
    </row>
    <row r="32" spans="1:16" ht="15" customHeight="1" x14ac:dyDescent="0.25">
      <c r="A32" s="102"/>
      <c r="B32" s="289">
        <v>8</v>
      </c>
      <c r="C32" s="255" t="s">
        <v>236</v>
      </c>
      <c r="D32" s="256"/>
      <c r="E32" s="256"/>
      <c r="F32" s="257"/>
      <c r="G32" s="291" t="s">
        <v>232</v>
      </c>
      <c r="H32" s="287" t="str">
        <f t="shared" ref="H32:J32" si="9">INT(L33)&amp;" р. "&amp;TEXT((L33-INT(L33))*100,"00")&amp;" коп."</f>
        <v>150 р. 00 коп.</v>
      </c>
      <c r="I32" s="287" t="str">
        <f t="shared" si="9"/>
        <v>30 р. 00 коп.</v>
      </c>
      <c r="J32" s="287" t="str">
        <f t="shared" si="9"/>
        <v>180 р. 00 коп.</v>
      </c>
      <c r="K32" s="306"/>
      <c r="L32" s="307"/>
      <c r="M32" s="307">
        <f t="shared" si="2"/>
        <v>0</v>
      </c>
      <c r="N32" s="307">
        <f t="shared" si="4"/>
        <v>0</v>
      </c>
      <c r="O32" s="306"/>
      <c r="P32" s="306"/>
    </row>
    <row r="33" spans="1:16" ht="20.25" customHeight="1" thickBot="1" x14ac:dyDescent="0.3">
      <c r="A33" s="102"/>
      <c r="B33" s="290"/>
      <c r="C33" s="258"/>
      <c r="D33" s="259"/>
      <c r="E33" s="259"/>
      <c r="F33" s="260"/>
      <c r="G33" s="292"/>
      <c r="H33" s="288"/>
      <c r="I33" s="288"/>
      <c r="J33" s="288"/>
      <c r="K33" s="306"/>
      <c r="L33" s="307">
        <v>150</v>
      </c>
      <c r="M33" s="307">
        <f t="shared" si="2"/>
        <v>30</v>
      </c>
      <c r="N33" s="307">
        <f t="shared" si="4"/>
        <v>180</v>
      </c>
      <c r="O33" s="306"/>
      <c r="P33" s="306"/>
    </row>
    <row r="34" spans="1:16" ht="39" customHeight="1" thickBot="1" x14ac:dyDescent="0.3">
      <c r="A34" s="102"/>
      <c r="B34" s="131">
        <v>9</v>
      </c>
      <c r="C34" s="276" t="s">
        <v>236</v>
      </c>
      <c r="D34" s="277"/>
      <c r="E34" s="277"/>
      <c r="F34" s="278"/>
      <c r="G34" s="132" t="s">
        <v>210</v>
      </c>
      <c r="H34" s="133" t="str">
        <f>INT(L34)&amp;" р. "&amp;TEXT((L34-INT(L34))*100,"00")&amp;" коп."</f>
        <v>20 р. 83 коп.</v>
      </c>
      <c r="I34" s="133" t="str">
        <f t="shared" ref="I34:J35" si="10">INT(M34)&amp;" р. "&amp;TEXT((M34-INT(M34))*100,"00")&amp;" коп."</f>
        <v>4 р. 17 коп.</v>
      </c>
      <c r="J34" s="133" t="str">
        <f t="shared" si="10"/>
        <v>25 р. 00 коп.</v>
      </c>
      <c r="K34" s="306"/>
      <c r="L34" s="307">
        <v>20.83</v>
      </c>
      <c r="M34" s="307">
        <f t="shared" si="2"/>
        <v>4.1659999999999995</v>
      </c>
      <c r="N34" s="308">
        <v>25</v>
      </c>
      <c r="O34" s="306"/>
      <c r="P34" s="306"/>
    </row>
    <row r="35" spans="1:16" ht="39.75" customHeight="1" thickBot="1" x14ac:dyDescent="0.3">
      <c r="A35" s="102"/>
      <c r="B35" s="107">
        <v>10</v>
      </c>
      <c r="C35" s="276" t="s">
        <v>246</v>
      </c>
      <c r="D35" s="277"/>
      <c r="E35" s="277"/>
      <c r="F35" s="278"/>
      <c r="G35" s="107" t="s">
        <v>243</v>
      </c>
      <c r="H35" s="133" t="str">
        <f>INT(L35)&amp;" р. "&amp;TEXT((L35-INT(L35))*100,"00")&amp;" коп."</f>
        <v>5 р. 00 коп.</v>
      </c>
      <c r="I35" s="133" t="str">
        <f t="shared" si="10"/>
        <v>1 р. 00 коп.</v>
      </c>
      <c r="J35" s="133" t="str">
        <f t="shared" si="10"/>
        <v>6 р. 00 коп.</v>
      </c>
      <c r="K35" s="306"/>
      <c r="L35" s="307">
        <v>5</v>
      </c>
      <c r="M35" s="307">
        <f t="shared" si="2"/>
        <v>1</v>
      </c>
      <c r="N35" s="307">
        <f t="shared" si="4"/>
        <v>6</v>
      </c>
      <c r="O35" s="306"/>
      <c r="P35" s="306"/>
    </row>
    <row r="36" spans="1:16" ht="5.25" customHeight="1" x14ac:dyDescent="0.25">
      <c r="A36" s="281" t="s">
        <v>256</v>
      </c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6" ht="31.5" customHeight="1" x14ac:dyDescent="0.25">
      <c r="A37" s="281"/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6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15"/>
    </row>
    <row r="39" spans="1:16" hidden="1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15"/>
    </row>
    <row r="40" spans="1:16" ht="18.75" x14ac:dyDescent="0.3">
      <c r="A40" s="102"/>
      <c r="B40" s="102"/>
      <c r="C40" s="123" t="s">
        <v>249</v>
      </c>
      <c r="D40" s="109"/>
      <c r="E40" s="109"/>
      <c r="F40" s="109"/>
      <c r="G40" s="109" t="s">
        <v>250</v>
      </c>
      <c r="H40" s="109"/>
      <c r="I40" s="102"/>
      <c r="J40" s="115"/>
    </row>
    <row r="41" spans="1:16" ht="18.75" x14ac:dyDescent="0.3">
      <c r="A41" s="115"/>
      <c r="B41" s="115"/>
      <c r="C41" s="119"/>
      <c r="D41" s="119"/>
      <c r="E41" s="119"/>
      <c r="F41" s="119"/>
      <c r="G41" s="119"/>
      <c r="H41" s="119"/>
      <c r="I41" s="115"/>
      <c r="J41" s="115"/>
    </row>
  </sheetData>
  <mergeCells count="54">
    <mergeCell ref="F4:J4"/>
    <mergeCell ref="A9:J10"/>
    <mergeCell ref="A11:J12"/>
    <mergeCell ref="B13:H13"/>
    <mergeCell ref="B14:B17"/>
    <mergeCell ref="C14:F17"/>
    <mergeCell ref="G14:G17"/>
    <mergeCell ref="H14:H17"/>
    <mergeCell ref="I14:I17"/>
    <mergeCell ref="J14:J17"/>
    <mergeCell ref="J20:J21"/>
    <mergeCell ref="B18:B19"/>
    <mergeCell ref="C18:F19"/>
    <mergeCell ref="G18:G19"/>
    <mergeCell ref="H18:H19"/>
    <mergeCell ref="I18:I19"/>
    <mergeCell ref="J18:J19"/>
    <mergeCell ref="B20:B21"/>
    <mergeCell ref="C20:F21"/>
    <mergeCell ref="G20:G21"/>
    <mergeCell ref="H20:H21"/>
    <mergeCell ref="I20:I21"/>
    <mergeCell ref="B22:B23"/>
    <mergeCell ref="C22:F22"/>
    <mergeCell ref="C23:F23"/>
    <mergeCell ref="B24:B25"/>
    <mergeCell ref="C24:F25"/>
    <mergeCell ref="H24:H25"/>
    <mergeCell ref="I24:I25"/>
    <mergeCell ref="J24:J25"/>
    <mergeCell ref="B28:B29"/>
    <mergeCell ref="C28:F28"/>
    <mergeCell ref="C29:F29"/>
    <mergeCell ref="C26:F27"/>
    <mergeCell ref="H26:H27"/>
    <mergeCell ref="I26:I27"/>
    <mergeCell ref="J26:J27"/>
    <mergeCell ref="G24:G25"/>
    <mergeCell ref="G26:G27"/>
    <mergeCell ref="C34:F34"/>
    <mergeCell ref="C35:F35"/>
    <mergeCell ref="A36:J37"/>
    <mergeCell ref="B32:B33"/>
    <mergeCell ref="C32:F33"/>
    <mergeCell ref="G32:G33"/>
    <mergeCell ref="H32:H33"/>
    <mergeCell ref="I32:I33"/>
    <mergeCell ref="J32:J33"/>
    <mergeCell ref="J30:J31"/>
    <mergeCell ref="B30:B31"/>
    <mergeCell ref="C30:F31"/>
    <mergeCell ref="G30:G31"/>
    <mergeCell ref="H30:H31"/>
    <mergeCell ref="I30:I31"/>
  </mergeCells>
  <pageMargins left="0.7" right="0.7" top="0.75" bottom="0.75" header="0.3" footer="0.3"/>
  <pageSetup paperSize="9" scale="6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посадочный</vt:lpstr>
      <vt:lpstr>дрова орг</vt:lpstr>
      <vt:lpstr>отходы</vt:lpstr>
      <vt:lpstr>2025 1</vt:lpstr>
      <vt:lpstr>2025 2</vt:lpstr>
      <vt:lpstr>'2025 2'!Область_печати</vt:lpstr>
      <vt:lpstr>посадочный!Область_печати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Татьяна Александровна</cp:lastModifiedBy>
  <cp:lastPrinted>2024-12-13T07:05:11Z</cp:lastPrinted>
  <dcterms:created xsi:type="dcterms:W3CDTF">2011-03-16T09:43:36Z</dcterms:created>
  <dcterms:modified xsi:type="dcterms:W3CDTF">2025-02-04T13:23:50Z</dcterms:modified>
</cp:coreProperties>
</file>